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ИКИ\Проект МП Ритуальная  на 21-24 год для райфо\"/>
    </mc:Choice>
  </mc:AlternateContent>
  <xr:revisionPtr revIDLastSave="0" documentId="13_ncr:1_{10E2BC6E-3292-41DD-AB74-2BFB0A1050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I20" i="1"/>
  <c r="J20" i="1"/>
  <c r="E22" i="1"/>
  <c r="E20" i="1" s="1"/>
  <c r="E23" i="1"/>
  <c r="E24" i="1"/>
  <c r="E25" i="1"/>
  <c r="E56" i="1" l="1"/>
  <c r="J48" i="1"/>
  <c r="J54" i="1" s="1"/>
  <c r="I48" i="1"/>
  <c r="I54" i="1" s="1"/>
  <c r="H48" i="1"/>
  <c r="H54" i="1" s="1"/>
  <c r="G48" i="1"/>
  <c r="G54" i="1" s="1"/>
  <c r="F48" i="1"/>
  <c r="F54" i="1" s="1"/>
  <c r="J39" i="1"/>
  <c r="I39" i="1"/>
  <c r="H39" i="1"/>
  <c r="G39" i="1"/>
  <c r="F39" i="1"/>
  <c r="E42" i="1"/>
  <c r="E39" i="1" s="1"/>
  <c r="E41" i="1"/>
  <c r="E54" i="1" l="1"/>
  <c r="E48" i="1"/>
  <c r="J50" i="1"/>
  <c r="J49" i="1"/>
  <c r="J47" i="1"/>
  <c r="E35" i="1"/>
  <c r="J33" i="1"/>
  <c r="J28" i="1"/>
  <c r="J26" i="1" s="1"/>
  <c r="E16" i="1"/>
  <c r="J14" i="1"/>
  <c r="H8" i="1"/>
  <c r="I8" i="1"/>
  <c r="J8" i="1"/>
  <c r="E10" i="1"/>
  <c r="J45" i="1" l="1"/>
  <c r="J53" i="1"/>
  <c r="J51" i="1" s="1"/>
  <c r="I50" i="1"/>
  <c r="I49" i="1"/>
  <c r="I47" i="1"/>
  <c r="I33" i="1"/>
  <c r="E36" i="1"/>
  <c r="I28" i="1"/>
  <c r="H28" i="1"/>
  <c r="H26" i="1" s="1"/>
  <c r="G28" i="1"/>
  <c r="F28" i="1"/>
  <c r="E14" i="1"/>
  <c r="I14" i="1"/>
  <c r="H14" i="1"/>
  <c r="G14" i="1"/>
  <c r="F14" i="1"/>
  <c r="F47" i="1"/>
  <c r="G47" i="1"/>
  <c r="H47" i="1"/>
  <c r="E31" i="1"/>
  <c r="F30" i="1"/>
  <c r="E30" i="1" s="1"/>
  <c r="E11" i="1"/>
  <c r="E47" i="1" l="1"/>
  <c r="F53" i="1"/>
  <c r="I45" i="1"/>
  <c r="G53" i="1"/>
  <c r="I53" i="1"/>
  <c r="I51" i="1" s="1"/>
  <c r="F26" i="1"/>
  <c r="E28" i="1"/>
  <c r="H53" i="1"/>
  <c r="I26" i="1"/>
  <c r="E29" i="1"/>
  <c r="G26" i="1"/>
  <c r="E53" i="1" l="1"/>
  <c r="E26" i="1"/>
  <c r="E38" i="1" l="1"/>
  <c r="E33" i="1" s="1"/>
  <c r="E37" i="1"/>
  <c r="H33" i="1"/>
  <c r="F33" i="1"/>
  <c r="C22" i="3"/>
  <c r="D25" i="3" s="1"/>
  <c r="F15" i="3"/>
  <c r="D10" i="3"/>
  <c r="F9" i="3"/>
  <c r="F8" i="3"/>
  <c r="E9" i="3"/>
  <c r="E8" i="3"/>
  <c r="E10" i="3" s="1"/>
  <c r="E13" i="3" s="1"/>
  <c r="E50" i="1"/>
  <c r="E49" i="1"/>
  <c r="E45" i="1" s="1"/>
  <c r="H45" i="1"/>
  <c r="F45" i="1"/>
  <c r="H51" i="1"/>
  <c r="F55" i="1"/>
  <c r="E55" i="1" s="1"/>
  <c r="E13" i="1"/>
  <c r="E12" i="1"/>
  <c r="G8" i="1"/>
  <c r="F8" i="1"/>
  <c r="E8" i="1" l="1"/>
  <c r="F10" i="3"/>
  <c r="E14" i="3" s="1"/>
  <c r="E20" i="3"/>
  <c r="D21" i="3"/>
  <c r="D20" i="3"/>
  <c r="D22" i="3" s="1"/>
  <c r="E21" i="3"/>
  <c r="F51" i="1"/>
  <c r="G33" i="1"/>
  <c r="G45" i="1"/>
  <c r="G51" i="1" l="1"/>
  <c r="E51" i="1"/>
</calcChain>
</file>

<file path=xl/sharedStrings.xml><?xml version="1.0" encoding="utf-8"?>
<sst xmlns="http://schemas.openxmlformats.org/spreadsheetml/2006/main" count="104" uniqueCount="47">
  <si>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</si>
  <si>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</si>
  <si>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</si>
  <si>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</si>
  <si>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</si>
  <si>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</si>
  <si>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</si>
  <si>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</si>
  <si>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</si>
  <si>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</si>
  <si>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</si>
  <si>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</si>
  <si>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</si>
  <si>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</si>
  <si>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</si>
  <si>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indexed="8"/>
        <rFont val="Calibri"/>
        <family val="2"/>
        <charset val="204"/>
      </rPr>
      <t>²</t>
    </r>
  </si>
  <si>
    <r>
      <t>Источники финансирования</t>
    </r>
    <r>
      <rPr>
        <sz val="10"/>
        <color indexed="8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</si>
  <si>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</si>
  <si>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</si>
  <si>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</si>
  <si>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1.2.</t>
  </si>
  <si>
    <t>Администрация Ловозерского района</t>
  </si>
  <si>
    <t>2.1.</t>
  </si>
  <si>
    <t>приопретение</t>
  </si>
  <si>
    <t>перевозка</t>
  </si>
  <si>
    <t>Цель: организация похоронного дела и содержание мест захоронения на территории муниципального образования сельское поселение Ловозеро Ловозерского района</t>
  </si>
  <si>
    <t>Задача 1. Организация обслуживания территории мест захоронения</t>
  </si>
  <si>
    <t xml:space="preserve">Содержание территорий мест захоронения 
с. Ловозеро (вывоз мусора, уборка снега)
</t>
  </si>
  <si>
    <t>Количество объектов муниципального имущества, в отношении которых осуществлены мероприятия по содержанию</t>
  </si>
  <si>
    <t>Итого по задаче 1 :</t>
  </si>
  <si>
    <t xml:space="preserve">ИТОГО
 по программе </t>
  </si>
  <si>
    <t>Захоронение безродных, невостребованных и неопознанных умерших</t>
  </si>
  <si>
    <t>ежегодно</t>
  </si>
  <si>
    <t>Итого по задаче 2:</t>
  </si>
  <si>
    <t>Количество захороненных безродных и невостребованных умерших</t>
  </si>
  <si>
    <t>2021 год</t>
  </si>
  <si>
    <t>2022 год</t>
  </si>
  <si>
    <t>2023 год</t>
  </si>
  <si>
    <t>2024 год</t>
  </si>
  <si>
    <t>2025 год</t>
  </si>
  <si>
    <t xml:space="preserve">                                                         
Перечень программных мероприятий муниципальной программы муниципального образования Ловозерский район
 «Организация ритуальных услуг и содержание мест захоронения на территории муниципального образования сельское поселение Ловозеро Ловозерского района на 2021-2025 годы»</t>
  </si>
  <si>
    <t xml:space="preserve">
 Приложение 1</t>
  </si>
  <si>
    <t>Замена элементов ограждения кладбища в с.Ловозеро</t>
  </si>
  <si>
    <t>2.2.</t>
  </si>
  <si>
    <t xml:space="preserve">Возмещение стоимости услуг по погребению умерших, не работавших и не являвшихся пенсионерами, а также в случае рождения мертвого ребенка по истечении 154 дней беременности </t>
  </si>
  <si>
    <t xml:space="preserve">Задача 2: Возмещение специализированной службе по вопросам похоронного дела стоимости гарантированного перечня услуг по погребению отдельных категорий лиц    </t>
  </si>
  <si>
    <t xml:space="preserve">Количество обращенй за возмещением стоимости услуг по погребению умерших, не работавших и не являвшихся пенсионерами, а также в случае рождения мертвого ребенка по истечении 154 дней беременности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</si>
</sst>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/>
    <xf numFmtId="2" fontId="0" fillId="0" borderId="0" xfId="0" applyNumberFormat="1"/>
    <xf numFmtId="164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4" fontId="10" fillId="0" borderId="3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/>
    </xf>
    <xf numFmtId="0" fontId="1" fillId="0" borderId="0" xfId="0" applyFont="1" applyBorder="1"/>
    <xf numFmtId="164" fontId="10" fillId="0" borderId="3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164" fontId="1" fillId="0" borderId="23" xfId="0" applyNumberFormat="1" applyFont="1" applyBorder="1"/>
    <xf numFmtId="164" fontId="1" fillId="0" borderId="23" xfId="0" applyNumberFormat="1" applyFont="1" applyBorder="1" applyAlignment="1">
      <alignment horizontal="center"/>
    </xf>
    <xf numFmtId="165" fontId="1" fillId="0" borderId="24" xfId="0" applyNumberFormat="1" applyFont="1" applyBorder="1" applyAlignment="1">
      <alignment horizontal="center"/>
    </xf>
    <xf numFmtId="165" fontId="1" fillId="0" borderId="25" xfId="0" applyNumberFormat="1" applyFont="1" applyBorder="1" applyAlignment="1">
      <alignment horizontal="center"/>
    </xf>
    <xf numFmtId="165" fontId="1" fillId="0" borderId="27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2" borderId="23" xfId="0" applyNumberFormat="1" applyFont="1" applyFill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/>
    </xf>
    <xf numFmtId="166" fontId="1" fillId="0" borderId="23" xfId="0" applyNumberFormat="1" applyFont="1" applyBorder="1" applyAlignment="1">
      <alignment horizontal="center"/>
    </xf>
    <xf numFmtId="166" fontId="1" fillId="0" borderId="25" xfId="0" applyNumberFormat="1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164" fontId="10" fillId="0" borderId="23" xfId="0" applyNumberFormat="1" applyFont="1" applyBorder="1"/>
    <xf numFmtId="164" fontId="10" fillId="0" borderId="23" xfId="0" applyNumberFormat="1" applyFont="1" applyBorder="1" applyAlignment="1">
      <alignment horizontal="center"/>
    </xf>
    <xf numFmtId="166" fontId="10" fillId="0" borderId="23" xfId="0" applyNumberFormat="1" applyFont="1" applyBorder="1" applyAlignment="1">
      <alignment horizontal="center"/>
    </xf>
    <xf numFmtId="166" fontId="10" fillId="0" borderId="25" xfId="0" applyNumberFormat="1" applyFont="1" applyBorder="1" applyAlignment="1">
      <alignment horizontal="center"/>
    </xf>
    <xf numFmtId="165" fontId="10" fillId="0" borderId="27" xfId="0" applyNumberFormat="1" applyFont="1" applyBorder="1" applyAlignment="1">
      <alignment horizontal="center"/>
    </xf>
    <xf numFmtId="164" fontId="10" fillId="0" borderId="27" xfId="0" applyNumberFormat="1" applyFont="1" applyBorder="1" applyAlignment="1">
      <alignment horizontal="center"/>
    </xf>
    <xf numFmtId="164" fontId="10" fillId="0" borderId="28" xfId="0" applyNumberFormat="1" applyFont="1" applyBorder="1" applyAlignment="1">
      <alignment horizontal="center"/>
    </xf>
    <xf numFmtId="164" fontId="1" fillId="0" borderId="39" xfId="0" applyNumberFormat="1" applyFont="1" applyBorder="1"/>
    <xf numFmtId="164" fontId="1" fillId="2" borderId="39" xfId="0" applyNumberFormat="1" applyFont="1" applyFill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164" fontId="1" fillId="0" borderId="41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/>
    </xf>
    <xf numFmtId="164" fontId="1" fillId="0" borderId="27" xfId="0" applyNumberFormat="1" applyFont="1" applyBorder="1" applyAlignment="1">
      <alignment horizontal="left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0" fillId="0" borderId="2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3" fontId="0" fillId="0" borderId="5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164" fontId="1" fillId="0" borderId="16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164" fontId="1" fillId="0" borderId="30" xfId="0" applyNumberFormat="1" applyFont="1" applyBorder="1" applyAlignment="1">
      <alignment horizontal="left"/>
    </xf>
    <xf numFmtId="164" fontId="1" fillId="0" borderId="17" xfId="0" applyNumberFormat="1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164" fontId="1" fillId="0" borderId="26" xfId="0" applyNumberFormat="1" applyFont="1" applyBorder="1" applyAlignment="1">
      <alignment horizontal="left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left"/>
    </xf>
    <xf numFmtId="164" fontId="10" fillId="0" borderId="27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3" fillId="0" borderId="3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164" fontId="1" fillId="0" borderId="42" xfId="0" applyNumberFormat="1" applyFont="1" applyBorder="1" applyAlignment="1">
      <alignment horizontal="left"/>
    </xf>
    <xf numFmtId="0" fontId="10" fillId="0" borderId="43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1"/>
  <sheetViews>
    <sheetView tabSelected="1" topLeftCell="A38" zoomScaleNormal="100" zoomScalePageLayoutView="85" workbookViewId="0">
      <selection activeCell="G44" sqref="G44"/>
    </sheetView>
  </sheetViews>
  <sheetFormatPr defaultRowHeight="15" x14ac:dyDescent="0.25"/>
  <cols>
    <col min="1" max="1" width="3.7109375" customWidth="1"/>
    <col min="2" max="2" width="23.140625" customWidth="1"/>
    <col min="3" max="3" width="10.5703125" customWidth="1"/>
    <col min="4" max="4" width="15.42578125" customWidth="1"/>
    <col min="5" max="5" width="11.42578125" customWidth="1"/>
    <col min="6" max="7" width="10.140625" customWidth="1"/>
    <col min="8" max="10" width="9" customWidth="1"/>
    <col min="11" max="11" width="12.7109375" customWidth="1"/>
    <col min="12" max="12" width="7" customWidth="1"/>
    <col min="13" max="14" width="6.85546875" customWidth="1"/>
    <col min="15" max="16" width="6.5703125" customWidth="1"/>
    <col min="17" max="17" width="17.85546875" customWidth="1"/>
  </cols>
  <sheetData>
    <row r="1" spans="1:19" ht="35.25" customHeight="1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53" t="s">
        <v>41</v>
      </c>
      <c r="N1" s="153"/>
      <c r="O1" s="153"/>
      <c r="P1" s="153"/>
      <c r="Q1" s="153"/>
      <c r="R1" s="1"/>
    </row>
    <row r="2" spans="1:19" ht="61.5" customHeight="1" x14ac:dyDescent="0.25">
      <c r="A2" s="165" t="s">
        <v>40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"/>
    </row>
    <row r="3" spans="1:19" ht="27.75" customHeight="1" x14ac:dyDescent="0.25">
      <c r="A3" s="95" t="s">
        <v>0</v>
      </c>
      <c r="B3" s="95" t="s">
        <v>1</v>
      </c>
      <c r="C3" s="95" t="s">
        <v>2</v>
      </c>
      <c r="D3" s="95" t="s">
        <v>16</v>
      </c>
      <c r="E3" s="167" t="s">
        <v>3</v>
      </c>
      <c r="F3" s="168"/>
      <c r="G3" s="168"/>
      <c r="H3" s="168"/>
      <c r="I3" s="168"/>
      <c r="J3" s="169"/>
      <c r="K3" s="170" t="s">
        <v>5</v>
      </c>
      <c r="L3" s="171"/>
      <c r="M3" s="171"/>
      <c r="N3" s="171"/>
      <c r="O3" s="171"/>
      <c r="P3" s="172"/>
      <c r="Q3" s="95" t="s">
        <v>15</v>
      </c>
      <c r="R3" s="1"/>
    </row>
    <row r="4" spans="1:19" ht="60.75" customHeight="1" x14ac:dyDescent="0.25">
      <c r="A4" s="95"/>
      <c r="B4" s="95"/>
      <c r="C4" s="95"/>
      <c r="D4" s="95"/>
      <c r="E4" s="9" t="s">
        <v>4</v>
      </c>
      <c r="F4" s="20" t="s">
        <v>35</v>
      </c>
      <c r="G4" s="20" t="s">
        <v>36</v>
      </c>
      <c r="H4" s="20" t="s">
        <v>37</v>
      </c>
      <c r="I4" s="27" t="s">
        <v>38</v>
      </c>
      <c r="J4" s="48" t="s">
        <v>39</v>
      </c>
      <c r="K4" s="10" t="s">
        <v>6</v>
      </c>
      <c r="L4" s="21" t="s">
        <v>35</v>
      </c>
      <c r="M4" s="21" t="s">
        <v>36</v>
      </c>
      <c r="N4" s="28" t="s">
        <v>37</v>
      </c>
      <c r="O4" s="21" t="s">
        <v>38</v>
      </c>
      <c r="P4" s="49" t="s">
        <v>39</v>
      </c>
      <c r="Q4" s="95"/>
      <c r="R4" s="2"/>
      <c r="S4" s="3"/>
    </row>
    <row r="5" spans="1:19" x14ac:dyDescent="0.25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  <c r="R5" s="1"/>
    </row>
    <row r="6" spans="1:19" ht="26.25" customHeight="1" x14ac:dyDescent="0.25">
      <c r="A6" s="8"/>
      <c r="B6" s="160" t="s">
        <v>25</v>
      </c>
      <c r="C6" s="161"/>
      <c r="D6" s="161"/>
      <c r="E6" s="161"/>
      <c r="F6" s="161"/>
      <c r="G6" s="161"/>
      <c r="H6" s="161"/>
      <c r="I6" s="123"/>
      <c r="J6" s="123"/>
      <c r="K6" s="123"/>
      <c r="L6" s="123"/>
      <c r="M6" s="123"/>
      <c r="N6" s="123"/>
      <c r="O6" s="123"/>
      <c r="P6" s="123"/>
      <c r="Q6" s="162"/>
      <c r="R6" s="1"/>
    </row>
    <row r="7" spans="1:19" ht="21" customHeight="1" thickBot="1" x14ac:dyDescent="0.3">
      <c r="A7" s="37"/>
      <c r="B7" s="122" t="s">
        <v>26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4"/>
      <c r="R7" s="1"/>
    </row>
    <row r="8" spans="1:19" ht="21.75" customHeight="1" x14ac:dyDescent="0.25">
      <c r="A8" s="84" t="s">
        <v>19</v>
      </c>
      <c r="B8" s="87" t="s">
        <v>27</v>
      </c>
      <c r="C8" s="72" t="s">
        <v>32</v>
      </c>
      <c r="D8" s="38" t="s">
        <v>7</v>
      </c>
      <c r="E8" s="39">
        <f>SUM(E9:E13)</f>
        <v>1400</v>
      </c>
      <c r="F8" s="39">
        <f>SUM(F9:F13)</f>
        <v>280</v>
      </c>
      <c r="G8" s="39">
        <f>SUM(G9:G13)</f>
        <v>280</v>
      </c>
      <c r="H8" s="40">
        <f>SUM(H10:H13)</f>
        <v>280</v>
      </c>
      <c r="I8" s="40">
        <f>SUM(I10:I13)</f>
        <v>280</v>
      </c>
      <c r="J8" s="41">
        <f>SUM(J10:J13)</f>
        <v>280</v>
      </c>
      <c r="K8" s="176" t="s">
        <v>28</v>
      </c>
      <c r="L8" s="159">
        <v>3</v>
      </c>
      <c r="M8" s="66">
        <v>3</v>
      </c>
      <c r="N8" s="66">
        <v>3</v>
      </c>
      <c r="O8" s="66">
        <v>3</v>
      </c>
      <c r="P8" s="66">
        <v>3</v>
      </c>
      <c r="Q8" s="69" t="s">
        <v>21</v>
      </c>
      <c r="R8" s="1"/>
    </row>
    <row r="9" spans="1:19" x14ac:dyDescent="0.25">
      <c r="A9" s="85"/>
      <c r="B9" s="88"/>
      <c r="C9" s="73"/>
      <c r="D9" s="143" t="s">
        <v>8</v>
      </c>
      <c r="E9" s="144"/>
      <c r="F9" s="144"/>
      <c r="G9" s="144"/>
      <c r="H9" s="144"/>
      <c r="I9" s="144"/>
      <c r="J9" s="145"/>
      <c r="K9" s="177"/>
      <c r="L9" s="163"/>
      <c r="M9" s="67"/>
      <c r="N9" s="67"/>
      <c r="O9" s="67"/>
      <c r="P9" s="67"/>
      <c r="Q9" s="120"/>
      <c r="R9" s="1"/>
    </row>
    <row r="10" spans="1:19" ht="14.25" customHeight="1" x14ac:dyDescent="0.25">
      <c r="A10" s="85"/>
      <c r="B10" s="88"/>
      <c r="C10" s="73"/>
      <c r="D10" s="11" t="s">
        <v>9</v>
      </c>
      <c r="E10" s="12">
        <f>F10+G10+H10+I10+J10</f>
        <v>1400</v>
      </c>
      <c r="F10" s="12">
        <v>280</v>
      </c>
      <c r="G10" s="12">
        <v>280</v>
      </c>
      <c r="H10" s="22">
        <v>280</v>
      </c>
      <c r="I10" s="22">
        <v>280</v>
      </c>
      <c r="J10" s="42">
        <v>280</v>
      </c>
      <c r="K10" s="177"/>
      <c r="L10" s="163"/>
      <c r="M10" s="67"/>
      <c r="N10" s="67"/>
      <c r="O10" s="67"/>
      <c r="P10" s="67"/>
      <c r="Q10" s="120"/>
      <c r="R10" s="1"/>
    </row>
    <row r="11" spans="1:19" ht="15" customHeight="1" x14ac:dyDescent="0.25">
      <c r="A11" s="85"/>
      <c r="B11" s="88"/>
      <c r="C11" s="73"/>
      <c r="D11" s="11" t="s">
        <v>10</v>
      </c>
      <c r="E11" s="12">
        <f>F11+G11+H11</f>
        <v>0</v>
      </c>
      <c r="F11" s="12">
        <v>0</v>
      </c>
      <c r="G11" s="12">
        <v>0</v>
      </c>
      <c r="H11" s="22">
        <v>0</v>
      </c>
      <c r="I11" s="22">
        <v>0</v>
      </c>
      <c r="J11" s="42">
        <v>0</v>
      </c>
      <c r="K11" s="177"/>
      <c r="L11" s="163"/>
      <c r="M11" s="67"/>
      <c r="N11" s="67"/>
      <c r="O11" s="67"/>
      <c r="P11" s="67"/>
      <c r="Q11" s="120"/>
      <c r="R11" s="1"/>
    </row>
    <row r="12" spans="1:19" ht="15" customHeight="1" x14ac:dyDescent="0.25">
      <c r="A12" s="85"/>
      <c r="B12" s="88"/>
      <c r="C12" s="73"/>
      <c r="D12" s="11" t="s">
        <v>11</v>
      </c>
      <c r="E12" s="12">
        <f>F12+G12+H12</f>
        <v>0</v>
      </c>
      <c r="F12" s="12">
        <v>0</v>
      </c>
      <c r="G12" s="12">
        <v>0</v>
      </c>
      <c r="H12" s="13">
        <v>0</v>
      </c>
      <c r="I12" s="13">
        <v>0</v>
      </c>
      <c r="J12" s="43">
        <v>0</v>
      </c>
      <c r="K12" s="177"/>
      <c r="L12" s="163"/>
      <c r="M12" s="67"/>
      <c r="N12" s="67"/>
      <c r="O12" s="67"/>
      <c r="P12" s="67"/>
      <c r="Q12" s="120"/>
      <c r="R12" s="1"/>
    </row>
    <row r="13" spans="1:19" ht="15" customHeight="1" thickBot="1" x14ac:dyDescent="0.3">
      <c r="A13" s="86"/>
      <c r="B13" s="89"/>
      <c r="C13" s="74"/>
      <c r="D13" s="14" t="s">
        <v>12</v>
      </c>
      <c r="E13" s="33">
        <f>F13+G13+H13</f>
        <v>0</v>
      </c>
      <c r="F13" s="33">
        <v>0</v>
      </c>
      <c r="G13" s="33">
        <v>0</v>
      </c>
      <c r="H13" s="34">
        <v>0</v>
      </c>
      <c r="I13" s="34">
        <v>0</v>
      </c>
      <c r="J13" s="44">
        <v>0</v>
      </c>
      <c r="K13" s="177"/>
      <c r="L13" s="164"/>
      <c r="M13" s="68"/>
      <c r="N13" s="68"/>
      <c r="O13" s="68"/>
      <c r="P13" s="68"/>
      <c r="Q13" s="121"/>
      <c r="R13" s="1"/>
    </row>
    <row r="14" spans="1:19" ht="20.25" customHeight="1" x14ac:dyDescent="0.25">
      <c r="A14" s="154" t="s">
        <v>20</v>
      </c>
      <c r="B14" s="87" t="s">
        <v>42</v>
      </c>
      <c r="C14" s="87"/>
      <c r="D14" s="38" t="s">
        <v>7</v>
      </c>
      <c r="E14" s="39">
        <f>E16+E17+E18+E19</f>
        <v>750</v>
      </c>
      <c r="F14" s="39">
        <f>F16+F17</f>
        <v>150</v>
      </c>
      <c r="G14" s="39">
        <f>G16+G17</f>
        <v>150</v>
      </c>
      <c r="H14" s="40">
        <f>H16+H17</f>
        <v>150</v>
      </c>
      <c r="I14" s="40">
        <f>I16+I17</f>
        <v>150</v>
      </c>
      <c r="J14" s="41">
        <f>SUM(J16:J19)</f>
        <v>150</v>
      </c>
      <c r="K14" s="177"/>
      <c r="L14" s="159">
        <v>2</v>
      </c>
      <c r="M14" s="66">
        <v>2</v>
      </c>
      <c r="N14" s="66">
        <v>2</v>
      </c>
      <c r="O14" s="66">
        <v>2</v>
      </c>
      <c r="P14" s="66">
        <v>2</v>
      </c>
      <c r="Q14" s="69" t="s">
        <v>21</v>
      </c>
      <c r="R14" s="1"/>
    </row>
    <row r="15" spans="1:19" ht="17.25" customHeight="1" x14ac:dyDescent="0.25">
      <c r="A15" s="155"/>
      <c r="B15" s="157"/>
      <c r="C15" s="157"/>
      <c r="D15" s="143" t="s">
        <v>8</v>
      </c>
      <c r="E15" s="144"/>
      <c r="F15" s="144"/>
      <c r="G15" s="144"/>
      <c r="H15" s="144"/>
      <c r="I15" s="144"/>
      <c r="J15" s="145"/>
      <c r="K15" s="177"/>
      <c r="L15" s="150"/>
      <c r="M15" s="125"/>
      <c r="N15" s="67"/>
      <c r="O15" s="125"/>
      <c r="P15" s="67"/>
      <c r="Q15" s="120"/>
      <c r="R15" s="1"/>
    </row>
    <row r="16" spans="1:19" ht="15" customHeight="1" x14ac:dyDescent="0.25">
      <c r="A16" s="155"/>
      <c r="B16" s="157"/>
      <c r="C16" s="157"/>
      <c r="D16" s="11" t="s">
        <v>9</v>
      </c>
      <c r="E16" s="12">
        <f>G16+H16+I16+F16+J16</f>
        <v>750</v>
      </c>
      <c r="F16" s="12">
        <v>150</v>
      </c>
      <c r="G16" s="12">
        <v>150</v>
      </c>
      <c r="H16" s="22">
        <v>150</v>
      </c>
      <c r="I16" s="22">
        <v>150</v>
      </c>
      <c r="J16" s="42">
        <v>150</v>
      </c>
      <c r="K16" s="177"/>
      <c r="L16" s="150"/>
      <c r="M16" s="125"/>
      <c r="N16" s="67"/>
      <c r="O16" s="125"/>
      <c r="P16" s="67"/>
      <c r="Q16" s="120"/>
      <c r="R16" s="1"/>
    </row>
    <row r="17" spans="1:18" ht="15" customHeight="1" x14ac:dyDescent="0.25">
      <c r="A17" s="155"/>
      <c r="B17" s="157"/>
      <c r="C17" s="157"/>
      <c r="D17" s="11" t="s">
        <v>10</v>
      </c>
      <c r="E17" s="12">
        <v>0</v>
      </c>
      <c r="F17" s="12">
        <v>0</v>
      </c>
      <c r="G17" s="12">
        <v>0</v>
      </c>
      <c r="H17" s="13">
        <v>0</v>
      </c>
      <c r="I17" s="13">
        <v>0</v>
      </c>
      <c r="J17" s="43">
        <v>0</v>
      </c>
      <c r="K17" s="177"/>
      <c r="L17" s="150"/>
      <c r="M17" s="125"/>
      <c r="N17" s="67"/>
      <c r="O17" s="125"/>
      <c r="P17" s="67"/>
      <c r="Q17" s="120"/>
      <c r="R17" s="1"/>
    </row>
    <row r="18" spans="1:18" ht="15" customHeight="1" x14ac:dyDescent="0.25">
      <c r="A18" s="155"/>
      <c r="B18" s="157"/>
      <c r="C18" s="157"/>
      <c r="D18" s="11" t="s">
        <v>11</v>
      </c>
      <c r="E18" s="12">
        <v>0</v>
      </c>
      <c r="F18" s="12">
        <v>0</v>
      </c>
      <c r="G18" s="12">
        <v>0</v>
      </c>
      <c r="H18" s="13">
        <v>0</v>
      </c>
      <c r="I18" s="13">
        <v>0</v>
      </c>
      <c r="J18" s="43">
        <v>0</v>
      </c>
      <c r="K18" s="177"/>
      <c r="L18" s="150"/>
      <c r="M18" s="125"/>
      <c r="N18" s="67"/>
      <c r="O18" s="125"/>
      <c r="P18" s="67"/>
      <c r="Q18" s="120"/>
      <c r="R18" s="1"/>
    </row>
    <row r="19" spans="1:18" ht="15.75" customHeight="1" thickBot="1" x14ac:dyDescent="0.3">
      <c r="A19" s="156"/>
      <c r="B19" s="158"/>
      <c r="C19" s="158"/>
      <c r="D19" s="14" t="s">
        <v>12</v>
      </c>
      <c r="E19" s="33">
        <v>0</v>
      </c>
      <c r="F19" s="33">
        <v>0</v>
      </c>
      <c r="G19" s="33">
        <v>0</v>
      </c>
      <c r="H19" s="34">
        <v>0</v>
      </c>
      <c r="I19" s="34">
        <v>0</v>
      </c>
      <c r="J19" s="44">
        <v>0</v>
      </c>
      <c r="K19" s="177"/>
      <c r="L19" s="151"/>
      <c r="M19" s="126"/>
      <c r="N19" s="68"/>
      <c r="O19" s="126"/>
      <c r="P19" s="68"/>
      <c r="Q19" s="121"/>
      <c r="R19" s="1"/>
    </row>
    <row r="20" spans="1:18" ht="15" hidden="1" customHeight="1" thickBot="1" x14ac:dyDescent="0.3">
      <c r="A20" s="84"/>
      <c r="B20" s="87"/>
      <c r="C20" s="72"/>
      <c r="D20" s="38" t="s">
        <v>7</v>
      </c>
      <c r="E20" s="39">
        <f>E22+E23+E24+E25</f>
        <v>0</v>
      </c>
      <c r="F20" s="39">
        <f>SUM(F21:F25)</f>
        <v>0</v>
      </c>
      <c r="G20" s="39">
        <f>SUM(G21:G25)</f>
        <v>0</v>
      </c>
      <c r="H20" s="39">
        <f>SUM(H21:H25)</f>
        <v>0</v>
      </c>
      <c r="I20" s="47">
        <f>I22+I23</f>
        <v>0</v>
      </c>
      <c r="J20" s="45">
        <f>SUM(J22:J25)</f>
        <v>0</v>
      </c>
      <c r="K20" s="177"/>
      <c r="L20" s="149">
        <v>0</v>
      </c>
      <c r="M20" s="152">
        <v>0</v>
      </c>
      <c r="N20" s="152">
        <v>0</v>
      </c>
      <c r="O20" s="152">
        <v>0</v>
      </c>
      <c r="P20" s="152">
        <v>0</v>
      </c>
      <c r="Q20" s="69" t="s">
        <v>21</v>
      </c>
      <c r="R20" s="1"/>
    </row>
    <row r="21" spans="1:18" ht="15" hidden="1" customHeight="1" thickBot="1" x14ac:dyDescent="0.3">
      <c r="A21" s="85"/>
      <c r="B21" s="88"/>
      <c r="C21" s="73"/>
      <c r="D21" s="179" t="s">
        <v>8</v>
      </c>
      <c r="E21" s="180"/>
      <c r="F21" s="180"/>
      <c r="G21" s="180"/>
      <c r="H21" s="180"/>
      <c r="I21" s="180"/>
      <c r="J21" s="181"/>
      <c r="K21" s="177"/>
      <c r="L21" s="150"/>
      <c r="M21" s="125"/>
      <c r="N21" s="125"/>
      <c r="O21" s="125"/>
      <c r="P21" s="125"/>
      <c r="Q21" s="120"/>
      <c r="R21" s="1"/>
    </row>
    <row r="22" spans="1:18" ht="15" hidden="1" customHeight="1" thickBot="1" x14ac:dyDescent="0.3">
      <c r="A22" s="85"/>
      <c r="B22" s="88"/>
      <c r="C22" s="73"/>
      <c r="D22" s="11" t="s">
        <v>9</v>
      </c>
      <c r="E22" s="12">
        <f>F22+G22+H22+I22+J22</f>
        <v>0</v>
      </c>
      <c r="F22" s="12">
        <v>0</v>
      </c>
      <c r="G22" s="12">
        <v>0</v>
      </c>
      <c r="H22" s="12">
        <v>0</v>
      </c>
      <c r="I22" s="13">
        <v>0</v>
      </c>
      <c r="J22" s="43">
        <v>0</v>
      </c>
      <c r="K22" s="177"/>
      <c r="L22" s="150"/>
      <c r="M22" s="125"/>
      <c r="N22" s="125"/>
      <c r="O22" s="125"/>
      <c r="P22" s="125"/>
      <c r="Q22" s="120"/>
      <c r="R22" s="1"/>
    </row>
    <row r="23" spans="1:18" ht="15" hidden="1" customHeight="1" thickBot="1" x14ac:dyDescent="0.3">
      <c r="A23" s="85"/>
      <c r="B23" s="88"/>
      <c r="C23" s="73"/>
      <c r="D23" s="11" t="s">
        <v>10</v>
      </c>
      <c r="E23" s="12">
        <f>F23+G23+H23</f>
        <v>0</v>
      </c>
      <c r="F23" s="12">
        <v>0</v>
      </c>
      <c r="G23" s="12">
        <v>0</v>
      </c>
      <c r="H23" s="12">
        <v>0</v>
      </c>
      <c r="I23" s="13">
        <v>0</v>
      </c>
      <c r="J23" s="43">
        <v>0</v>
      </c>
      <c r="K23" s="177"/>
      <c r="L23" s="150"/>
      <c r="M23" s="125"/>
      <c r="N23" s="125"/>
      <c r="O23" s="125"/>
      <c r="P23" s="125"/>
      <c r="Q23" s="120"/>
      <c r="R23" s="1"/>
    </row>
    <row r="24" spans="1:18" ht="15" hidden="1" customHeight="1" thickBot="1" x14ac:dyDescent="0.3">
      <c r="A24" s="85"/>
      <c r="B24" s="88"/>
      <c r="C24" s="73"/>
      <c r="D24" s="11" t="s">
        <v>11</v>
      </c>
      <c r="E24" s="12">
        <f>F24+G24+H24</f>
        <v>0</v>
      </c>
      <c r="F24" s="12">
        <v>0</v>
      </c>
      <c r="G24" s="12">
        <v>0</v>
      </c>
      <c r="H24" s="12">
        <v>0</v>
      </c>
      <c r="I24" s="13">
        <v>0</v>
      </c>
      <c r="J24" s="43">
        <v>0</v>
      </c>
      <c r="K24" s="177"/>
      <c r="L24" s="150"/>
      <c r="M24" s="125"/>
      <c r="N24" s="125"/>
      <c r="O24" s="125"/>
      <c r="P24" s="125"/>
      <c r="Q24" s="120"/>
      <c r="R24" s="1"/>
    </row>
    <row r="25" spans="1:18" ht="15" hidden="1" customHeight="1" thickBot="1" x14ac:dyDescent="0.3">
      <c r="A25" s="86"/>
      <c r="B25" s="89"/>
      <c r="C25" s="74"/>
      <c r="D25" s="35" t="s">
        <v>12</v>
      </c>
      <c r="E25" s="36">
        <f>F25+G25+H25</f>
        <v>0</v>
      </c>
      <c r="F25" s="36">
        <v>0</v>
      </c>
      <c r="G25" s="36">
        <v>0</v>
      </c>
      <c r="H25" s="36">
        <v>0</v>
      </c>
      <c r="I25" s="29">
        <v>0</v>
      </c>
      <c r="J25" s="50">
        <v>0</v>
      </c>
      <c r="K25" s="177"/>
      <c r="L25" s="151"/>
      <c r="M25" s="126"/>
      <c r="N25" s="126"/>
      <c r="O25" s="126"/>
      <c r="P25" s="126"/>
      <c r="Q25" s="121"/>
      <c r="R25" s="1"/>
    </row>
    <row r="26" spans="1:18" ht="15" customHeight="1" x14ac:dyDescent="0.25">
      <c r="A26" s="140"/>
      <c r="B26" s="133" t="s">
        <v>29</v>
      </c>
      <c r="C26" s="136"/>
      <c r="D26" s="38" t="s">
        <v>7</v>
      </c>
      <c r="E26" s="39">
        <f>E28+E29+E30+E31</f>
        <v>2150</v>
      </c>
      <c r="F26" s="39">
        <f>F28+F29+F30+F31</f>
        <v>430</v>
      </c>
      <c r="G26" s="39">
        <f>G28+G29+G30+G31</f>
        <v>430</v>
      </c>
      <c r="H26" s="51">
        <f>H28+H29+H30+H31</f>
        <v>430</v>
      </c>
      <c r="I26" s="51">
        <f>I28+I29+I30+I31</f>
        <v>430</v>
      </c>
      <c r="J26" s="52">
        <f>SUM(J28:J31)</f>
        <v>430</v>
      </c>
      <c r="K26" s="177"/>
      <c r="L26" s="127"/>
      <c r="M26" s="130"/>
      <c r="N26" s="66"/>
      <c r="O26" s="130"/>
      <c r="P26" s="66"/>
      <c r="Q26" s="137"/>
      <c r="R26" s="1"/>
    </row>
    <row r="27" spans="1:18" ht="15" customHeight="1" x14ac:dyDescent="0.25">
      <c r="A27" s="141"/>
      <c r="B27" s="104"/>
      <c r="C27" s="81"/>
      <c r="D27" s="146" t="s">
        <v>8</v>
      </c>
      <c r="E27" s="147"/>
      <c r="F27" s="147"/>
      <c r="G27" s="147"/>
      <c r="H27" s="147"/>
      <c r="I27" s="147"/>
      <c r="J27" s="148"/>
      <c r="K27" s="177"/>
      <c r="L27" s="128"/>
      <c r="M27" s="131"/>
      <c r="N27" s="67"/>
      <c r="O27" s="131"/>
      <c r="P27" s="67"/>
      <c r="Q27" s="138"/>
      <c r="R27" s="1"/>
    </row>
    <row r="28" spans="1:18" ht="15" customHeight="1" x14ac:dyDescent="0.25">
      <c r="A28" s="141"/>
      <c r="B28" s="104"/>
      <c r="C28" s="81"/>
      <c r="D28" s="11" t="s">
        <v>9</v>
      </c>
      <c r="E28" s="12">
        <f>F28+G28+H28+I28+J28</f>
        <v>2150</v>
      </c>
      <c r="F28" s="12">
        <f>+F10+F16+F22</f>
        <v>430</v>
      </c>
      <c r="G28" s="12">
        <f>G10+G16+G22</f>
        <v>430</v>
      </c>
      <c r="H28" s="19">
        <f>H10+H16+H22</f>
        <v>430</v>
      </c>
      <c r="I28" s="19">
        <f>I10+I16+I22</f>
        <v>430</v>
      </c>
      <c r="J28" s="42">
        <f>J10+J16+J22</f>
        <v>430</v>
      </c>
      <c r="K28" s="177"/>
      <c r="L28" s="128"/>
      <c r="M28" s="131"/>
      <c r="N28" s="67"/>
      <c r="O28" s="131"/>
      <c r="P28" s="67"/>
      <c r="Q28" s="138"/>
      <c r="R28" s="1"/>
    </row>
    <row r="29" spans="1:18" ht="15" customHeight="1" x14ac:dyDescent="0.25">
      <c r="A29" s="141"/>
      <c r="B29" s="104"/>
      <c r="C29" s="81"/>
      <c r="D29" s="11" t="s">
        <v>10</v>
      </c>
      <c r="E29" s="12">
        <f>F29+G29+H29</f>
        <v>0</v>
      </c>
      <c r="F29" s="12">
        <v>0</v>
      </c>
      <c r="G29" s="12">
        <v>0</v>
      </c>
      <c r="H29" s="12">
        <v>0</v>
      </c>
      <c r="I29" s="12">
        <v>0</v>
      </c>
      <c r="J29" s="43">
        <v>0</v>
      </c>
      <c r="K29" s="177"/>
      <c r="L29" s="128"/>
      <c r="M29" s="131"/>
      <c r="N29" s="67"/>
      <c r="O29" s="131"/>
      <c r="P29" s="67"/>
      <c r="Q29" s="138"/>
      <c r="R29" s="1"/>
    </row>
    <row r="30" spans="1:18" ht="15" customHeight="1" x14ac:dyDescent="0.25">
      <c r="A30" s="141"/>
      <c r="B30" s="134"/>
      <c r="C30" s="82"/>
      <c r="D30" s="11" t="s">
        <v>11</v>
      </c>
      <c r="E30" s="12">
        <f>F30+G30+H30</f>
        <v>0</v>
      </c>
      <c r="F30" s="12">
        <f>0</f>
        <v>0</v>
      </c>
      <c r="G30" s="12">
        <v>0</v>
      </c>
      <c r="H30" s="12">
        <v>0</v>
      </c>
      <c r="I30" s="12">
        <v>0</v>
      </c>
      <c r="J30" s="43">
        <v>0</v>
      </c>
      <c r="K30" s="177"/>
      <c r="L30" s="128"/>
      <c r="M30" s="131"/>
      <c r="N30" s="67"/>
      <c r="O30" s="131"/>
      <c r="P30" s="67"/>
      <c r="Q30" s="138"/>
      <c r="R30" s="1"/>
    </row>
    <row r="31" spans="1:18" ht="14.25" customHeight="1" thickBot="1" x14ac:dyDescent="0.3">
      <c r="A31" s="142"/>
      <c r="B31" s="135"/>
      <c r="C31" s="83"/>
      <c r="D31" s="14" t="s">
        <v>12</v>
      </c>
      <c r="E31" s="33">
        <f>F31+G31+H31</f>
        <v>0</v>
      </c>
      <c r="F31" s="33">
        <v>0</v>
      </c>
      <c r="G31" s="33">
        <v>0</v>
      </c>
      <c r="H31" s="33">
        <v>0</v>
      </c>
      <c r="I31" s="33">
        <v>0</v>
      </c>
      <c r="J31" s="44">
        <v>0</v>
      </c>
      <c r="K31" s="178"/>
      <c r="L31" s="129"/>
      <c r="M31" s="132"/>
      <c r="N31" s="68"/>
      <c r="O31" s="132"/>
      <c r="P31" s="68"/>
      <c r="Q31" s="139"/>
      <c r="R31" s="1"/>
    </row>
    <row r="32" spans="1:18" ht="22.5" customHeight="1" thickBot="1" x14ac:dyDescent="0.3">
      <c r="A32" s="53"/>
      <c r="B32" s="182" t="s">
        <v>45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4"/>
      <c r="R32" s="1"/>
    </row>
    <row r="33" spans="1:18" ht="15" customHeight="1" x14ac:dyDescent="0.25">
      <c r="A33" s="78" t="s">
        <v>22</v>
      </c>
      <c r="B33" s="87" t="s">
        <v>31</v>
      </c>
      <c r="C33" s="72" t="s">
        <v>32</v>
      </c>
      <c r="D33" s="38" t="s">
        <v>7</v>
      </c>
      <c r="E33" s="46">
        <f>E35+E38</f>
        <v>328</v>
      </c>
      <c r="F33" s="39">
        <f>F35+F36+F37+F38</f>
        <v>65.599999999999994</v>
      </c>
      <c r="G33" s="39">
        <f>G35+G36</f>
        <v>65.599999999999994</v>
      </c>
      <c r="H33" s="47">
        <f>H35+H36+H37+H38</f>
        <v>65.599999999999994</v>
      </c>
      <c r="I33" s="39">
        <f>+I35+I38</f>
        <v>65.599999999999994</v>
      </c>
      <c r="J33" s="45">
        <f>SUM(J35:J38)</f>
        <v>65.599999999999994</v>
      </c>
      <c r="K33" s="75" t="s">
        <v>34</v>
      </c>
      <c r="L33" s="66">
        <v>3</v>
      </c>
      <c r="M33" s="66">
        <v>3</v>
      </c>
      <c r="N33" s="66">
        <v>3</v>
      </c>
      <c r="O33" s="66">
        <v>3</v>
      </c>
      <c r="P33" s="66">
        <v>3</v>
      </c>
      <c r="Q33" s="69" t="s">
        <v>21</v>
      </c>
      <c r="R33" s="1"/>
    </row>
    <row r="34" spans="1:18" ht="15" customHeight="1" x14ac:dyDescent="0.25">
      <c r="A34" s="79"/>
      <c r="B34" s="88"/>
      <c r="C34" s="73"/>
      <c r="D34" s="146" t="s">
        <v>8</v>
      </c>
      <c r="E34" s="147"/>
      <c r="F34" s="147"/>
      <c r="G34" s="147"/>
      <c r="H34" s="147"/>
      <c r="I34" s="147"/>
      <c r="J34" s="148"/>
      <c r="K34" s="76"/>
      <c r="L34" s="67"/>
      <c r="M34" s="67"/>
      <c r="N34" s="67"/>
      <c r="O34" s="67"/>
      <c r="P34" s="67"/>
      <c r="Q34" s="70"/>
      <c r="R34" s="1"/>
    </row>
    <row r="35" spans="1:18" ht="15" customHeight="1" x14ac:dyDescent="0.25">
      <c r="A35" s="79"/>
      <c r="B35" s="88"/>
      <c r="C35" s="73"/>
      <c r="D35" s="11" t="s">
        <v>9</v>
      </c>
      <c r="E35" s="12">
        <f>F35+G35+H35+I35+J35</f>
        <v>328</v>
      </c>
      <c r="F35" s="12">
        <v>65.599999999999994</v>
      </c>
      <c r="G35" s="32">
        <v>65.599999999999994</v>
      </c>
      <c r="H35" s="13">
        <v>65.599999999999994</v>
      </c>
      <c r="I35" s="12">
        <v>65.599999999999994</v>
      </c>
      <c r="J35" s="43">
        <v>65.599999999999994</v>
      </c>
      <c r="K35" s="76"/>
      <c r="L35" s="67"/>
      <c r="M35" s="67"/>
      <c r="N35" s="67"/>
      <c r="O35" s="67"/>
      <c r="P35" s="67"/>
      <c r="Q35" s="70"/>
      <c r="R35" s="1"/>
    </row>
    <row r="36" spans="1:18" ht="15" customHeight="1" x14ac:dyDescent="0.25">
      <c r="A36" s="79"/>
      <c r="B36" s="88"/>
      <c r="C36" s="73"/>
      <c r="D36" s="11" t="s">
        <v>10</v>
      </c>
      <c r="E36" s="12">
        <f>F36+G36+H36+I36</f>
        <v>0</v>
      </c>
      <c r="F36" s="12">
        <v>0</v>
      </c>
      <c r="G36" s="16">
        <v>0</v>
      </c>
      <c r="H36" s="13">
        <v>0</v>
      </c>
      <c r="I36" s="12">
        <v>0</v>
      </c>
      <c r="J36" s="43">
        <v>0</v>
      </c>
      <c r="K36" s="76"/>
      <c r="L36" s="67"/>
      <c r="M36" s="67"/>
      <c r="N36" s="67"/>
      <c r="O36" s="67"/>
      <c r="P36" s="67"/>
      <c r="Q36" s="70"/>
      <c r="R36" s="1"/>
    </row>
    <row r="37" spans="1:18" ht="15" customHeight="1" x14ac:dyDescent="0.25">
      <c r="A37" s="79"/>
      <c r="B37" s="88"/>
      <c r="C37" s="73"/>
      <c r="D37" s="11" t="s">
        <v>11</v>
      </c>
      <c r="E37" s="12">
        <f>F37+G37+H37</f>
        <v>0</v>
      </c>
      <c r="F37" s="12">
        <v>0</v>
      </c>
      <c r="G37" s="12">
        <v>0</v>
      </c>
      <c r="H37" s="13">
        <v>0</v>
      </c>
      <c r="I37" s="12">
        <v>0</v>
      </c>
      <c r="J37" s="43">
        <v>0</v>
      </c>
      <c r="K37" s="76"/>
      <c r="L37" s="67"/>
      <c r="M37" s="67"/>
      <c r="N37" s="67"/>
      <c r="O37" s="67"/>
      <c r="P37" s="67"/>
      <c r="Q37" s="70"/>
      <c r="R37" s="1"/>
    </row>
    <row r="38" spans="1:18" ht="14.25" customHeight="1" thickBot="1" x14ac:dyDescent="0.3">
      <c r="A38" s="80"/>
      <c r="B38" s="89"/>
      <c r="C38" s="74"/>
      <c r="D38" s="14" t="s">
        <v>12</v>
      </c>
      <c r="E38" s="33">
        <f>F38+G38+H38</f>
        <v>0</v>
      </c>
      <c r="F38" s="33">
        <v>0</v>
      </c>
      <c r="G38" s="33">
        <v>0</v>
      </c>
      <c r="H38" s="34">
        <v>0</v>
      </c>
      <c r="I38" s="33">
        <v>0</v>
      </c>
      <c r="J38" s="44">
        <v>0</v>
      </c>
      <c r="K38" s="77"/>
      <c r="L38" s="68"/>
      <c r="M38" s="68"/>
      <c r="N38" s="68"/>
      <c r="O38" s="68"/>
      <c r="P38" s="68"/>
      <c r="Q38" s="71"/>
      <c r="R38" s="1"/>
    </row>
    <row r="39" spans="1:18" ht="14.25" customHeight="1" x14ac:dyDescent="0.25">
      <c r="A39" s="84" t="s">
        <v>43</v>
      </c>
      <c r="B39" s="87" t="s">
        <v>44</v>
      </c>
      <c r="C39" s="72" t="s">
        <v>32</v>
      </c>
      <c r="D39" s="38" t="s">
        <v>7</v>
      </c>
      <c r="E39" s="39">
        <f t="shared" ref="E39:J39" si="0">SUM(E41:E44)</f>
        <v>244.5</v>
      </c>
      <c r="F39" s="39">
        <f t="shared" si="0"/>
        <v>48.9</v>
      </c>
      <c r="G39" s="39">
        <f t="shared" si="0"/>
        <v>48.9</v>
      </c>
      <c r="H39" s="39">
        <f t="shared" si="0"/>
        <v>48.9</v>
      </c>
      <c r="I39" s="39">
        <f t="shared" si="0"/>
        <v>48.9</v>
      </c>
      <c r="J39" s="45">
        <f t="shared" si="0"/>
        <v>48.9</v>
      </c>
      <c r="K39" s="92" t="s">
        <v>46</v>
      </c>
      <c r="L39" s="66">
        <v>6</v>
      </c>
      <c r="M39" s="66">
        <v>6</v>
      </c>
      <c r="N39" s="66">
        <v>6</v>
      </c>
      <c r="O39" s="66">
        <v>6</v>
      </c>
      <c r="P39" s="66">
        <v>6</v>
      </c>
      <c r="Q39" s="69" t="s">
        <v>21</v>
      </c>
      <c r="R39" s="1"/>
    </row>
    <row r="40" spans="1:18" ht="14.25" customHeight="1" x14ac:dyDescent="0.25">
      <c r="A40" s="85"/>
      <c r="B40" s="88"/>
      <c r="C40" s="73"/>
      <c r="D40" s="90" t="s">
        <v>8</v>
      </c>
      <c r="E40" s="90"/>
      <c r="F40" s="90"/>
      <c r="G40" s="90"/>
      <c r="H40" s="90"/>
      <c r="I40" s="90"/>
      <c r="J40" s="91"/>
      <c r="K40" s="93"/>
      <c r="L40" s="67"/>
      <c r="M40" s="67"/>
      <c r="N40" s="67"/>
      <c r="O40" s="67"/>
      <c r="P40" s="67"/>
      <c r="Q40" s="70"/>
      <c r="R40" s="1"/>
    </row>
    <row r="41" spans="1:18" ht="14.25" customHeight="1" x14ac:dyDescent="0.25">
      <c r="A41" s="85"/>
      <c r="B41" s="88"/>
      <c r="C41" s="73"/>
      <c r="D41" s="11" t="s">
        <v>9</v>
      </c>
      <c r="E41" s="12">
        <f>SUM(F41:J41)</f>
        <v>0</v>
      </c>
      <c r="F41" s="12">
        <v>0</v>
      </c>
      <c r="G41" s="12">
        <v>0</v>
      </c>
      <c r="H41" s="12">
        <v>0</v>
      </c>
      <c r="I41" s="12">
        <v>0</v>
      </c>
      <c r="J41" s="43">
        <v>0</v>
      </c>
      <c r="K41" s="93"/>
      <c r="L41" s="67"/>
      <c r="M41" s="67"/>
      <c r="N41" s="67"/>
      <c r="O41" s="67"/>
      <c r="P41" s="67"/>
      <c r="Q41" s="70"/>
      <c r="R41" s="1"/>
    </row>
    <row r="42" spans="1:18" ht="14.25" customHeight="1" x14ac:dyDescent="0.25">
      <c r="A42" s="85"/>
      <c r="B42" s="88"/>
      <c r="C42" s="73"/>
      <c r="D42" s="11" t="s">
        <v>10</v>
      </c>
      <c r="E42" s="12">
        <f>SUM(F42:J42)</f>
        <v>244.5</v>
      </c>
      <c r="F42" s="12">
        <v>48.9</v>
      </c>
      <c r="G42" s="12">
        <v>48.9</v>
      </c>
      <c r="H42" s="12">
        <v>48.9</v>
      </c>
      <c r="I42" s="12">
        <v>48.9</v>
      </c>
      <c r="J42" s="43">
        <v>48.9</v>
      </c>
      <c r="K42" s="93"/>
      <c r="L42" s="67"/>
      <c r="M42" s="67"/>
      <c r="N42" s="67"/>
      <c r="O42" s="67"/>
      <c r="P42" s="67"/>
      <c r="Q42" s="70"/>
      <c r="R42" s="1"/>
    </row>
    <row r="43" spans="1:18" ht="14.25" customHeight="1" x14ac:dyDescent="0.25">
      <c r="A43" s="85"/>
      <c r="B43" s="88"/>
      <c r="C43" s="73"/>
      <c r="D43" s="11" t="s">
        <v>11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43">
        <v>0</v>
      </c>
      <c r="K43" s="93"/>
      <c r="L43" s="67"/>
      <c r="M43" s="67"/>
      <c r="N43" s="67"/>
      <c r="O43" s="67"/>
      <c r="P43" s="67"/>
      <c r="Q43" s="70"/>
      <c r="R43" s="1"/>
    </row>
    <row r="44" spans="1:18" ht="81.75" customHeight="1" thickBot="1" x14ac:dyDescent="0.3">
      <c r="A44" s="86"/>
      <c r="B44" s="89"/>
      <c r="C44" s="74"/>
      <c r="D44" s="14" t="s">
        <v>12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44">
        <v>0</v>
      </c>
      <c r="K44" s="94"/>
      <c r="L44" s="68"/>
      <c r="M44" s="68"/>
      <c r="N44" s="68"/>
      <c r="O44" s="68"/>
      <c r="P44" s="68"/>
      <c r="Q44" s="71"/>
      <c r="R44" s="1"/>
    </row>
    <row r="45" spans="1:18" ht="15" customHeight="1" x14ac:dyDescent="0.25">
      <c r="A45" s="85"/>
      <c r="B45" s="104" t="s">
        <v>33</v>
      </c>
      <c r="C45" s="73"/>
      <c r="D45" s="61" t="s">
        <v>7</v>
      </c>
      <c r="E45" s="62">
        <f>SUM(E47:E50)</f>
        <v>572.5</v>
      </c>
      <c r="F45" s="63">
        <f>F47+F48+F49+F50</f>
        <v>114.5</v>
      </c>
      <c r="G45" s="63">
        <f>G47+G48</f>
        <v>114.5</v>
      </c>
      <c r="H45" s="64">
        <f>H47+H48+H49+H50</f>
        <v>114.5</v>
      </c>
      <c r="I45" s="63">
        <f>+I47+I50</f>
        <v>65.599999999999994</v>
      </c>
      <c r="J45" s="65">
        <f>SUM(J47:J50)</f>
        <v>114.5</v>
      </c>
      <c r="K45" s="118"/>
      <c r="L45" s="67"/>
      <c r="M45" s="67"/>
      <c r="N45" s="67"/>
      <c r="O45" s="67"/>
      <c r="P45" s="67"/>
      <c r="Q45" s="70"/>
      <c r="R45" s="1"/>
    </row>
    <row r="46" spans="1:18" ht="15" customHeight="1" x14ac:dyDescent="0.25">
      <c r="A46" s="85"/>
      <c r="B46" s="105"/>
      <c r="C46" s="73"/>
      <c r="D46" s="146" t="s">
        <v>8</v>
      </c>
      <c r="E46" s="147"/>
      <c r="F46" s="147"/>
      <c r="G46" s="147"/>
      <c r="H46" s="147"/>
      <c r="I46" s="147"/>
      <c r="J46" s="148"/>
      <c r="K46" s="118"/>
      <c r="L46" s="67"/>
      <c r="M46" s="67"/>
      <c r="N46" s="67"/>
      <c r="O46" s="67"/>
      <c r="P46" s="67"/>
      <c r="Q46" s="70"/>
      <c r="R46" s="1"/>
    </row>
    <row r="47" spans="1:18" ht="15" customHeight="1" x14ac:dyDescent="0.25">
      <c r="A47" s="85"/>
      <c r="B47" s="105"/>
      <c r="C47" s="73"/>
      <c r="D47" s="11" t="s">
        <v>9</v>
      </c>
      <c r="E47" s="12">
        <f>SUM(F47:J47)</f>
        <v>328</v>
      </c>
      <c r="F47" s="12">
        <f>F35</f>
        <v>65.599999999999994</v>
      </c>
      <c r="G47" s="12">
        <f>G35</f>
        <v>65.599999999999994</v>
      </c>
      <c r="H47" s="13">
        <f>H35</f>
        <v>65.599999999999994</v>
      </c>
      <c r="I47" s="12">
        <f>I35</f>
        <v>65.599999999999994</v>
      </c>
      <c r="J47" s="43">
        <f>J35</f>
        <v>65.599999999999994</v>
      </c>
      <c r="K47" s="118"/>
      <c r="L47" s="67"/>
      <c r="M47" s="67"/>
      <c r="N47" s="67"/>
      <c r="O47" s="67"/>
      <c r="P47" s="67"/>
      <c r="Q47" s="70"/>
      <c r="R47" s="1"/>
    </row>
    <row r="48" spans="1:18" ht="15" customHeight="1" x14ac:dyDescent="0.25">
      <c r="A48" s="85"/>
      <c r="B48" s="105"/>
      <c r="C48" s="73"/>
      <c r="D48" s="11" t="s">
        <v>10</v>
      </c>
      <c r="E48" s="12">
        <f>SUM(F48:J48)</f>
        <v>244.5</v>
      </c>
      <c r="F48" s="12">
        <f>F36+F42</f>
        <v>48.9</v>
      </c>
      <c r="G48" s="16">
        <f>G36+G42</f>
        <v>48.9</v>
      </c>
      <c r="H48" s="13">
        <f>H36+H42</f>
        <v>48.9</v>
      </c>
      <c r="I48" s="12">
        <f>I36+I42</f>
        <v>48.9</v>
      </c>
      <c r="J48" s="43">
        <f>J36+J42</f>
        <v>48.9</v>
      </c>
      <c r="K48" s="118"/>
      <c r="L48" s="67"/>
      <c r="M48" s="67"/>
      <c r="N48" s="67"/>
      <c r="O48" s="67"/>
      <c r="P48" s="67"/>
      <c r="Q48" s="70"/>
      <c r="R48" s="1"/>
    </row>
    <row r="49" spans="1:24" ht="15" customHeight="1" x14ac:dyDescent="0.25">
      <c r="A49" s="85"/>
      <c r="B49" s="105"/>
      <c r="C49" s="73"/>
      <c r="D49" s="11" t="s">
        <v>11</v>
      </c>
      <c r="E49" s="12">
        <f>F49+G49+H49</f>
        <v>0</v>
      </c>
      <c r="F49" s="12">
        <v>0</v>
      </c>
      <c r="G49" s="12">
        <v>0</v>
      </c>
      <c r="H49" s="13">
        <v>0</v>
      </c>
      <c r="I49" s="12">
        <f>I37</f>
        <v>0</v>
      </c>
      <c r="J49" s="43">
        <f>+J37</f>
        <v>0</v>
      </c>
      <c r="K49" s="118"/>
      <c r="L49" s="67"/>
      <c r="M49" s="67"/>
      <c r="N49" s="67"/>
      <c r="O49" s="67"/>
      <c r="P49" s="67"/>
      <c r="Q49" s="70"/>
      <c r="R49" s="1"/>
    </row>
    <row r="50" spans="1:24" ht="15" customHeight="1" thickBot="1" x14ac:dyDescent="0.3">
      <c r="A50" s="85"/>
      <c r="B50" s="105"/>
      <c r="C50" s="73"/>
      <c r="D50" s="35" t="s">
        <v>12</v>
      </c>
      <c r="E50" s="36">
        <f>F50+G50+H50</f>
        <v>0</v>
      </c>
      <c r="F50" s="36">
        <v>0</v>
      </c>
      <c r="G50" s="36">
        <v>0</v>
      </c>
      <c r="H50" s="29">
        <v>0</v>
      </c>
      <c r="I50" s="36">
        <f>+I38</f>
        <v>0</v>
      </c>
      <c r="J50" s="50">
        <f>J38</f>
        <v>0</v>
      </c>
      <c r="K50" s="119"/>
      <c r="L50" s="68"/>
      <c r="M50" s="68"/>
      <c r="N50" s="68"/>
      <c r="O50" s="68"/>
      <c r="P50" s="68"/>
      <c r="Q50" s="71"/>
      <c r="R50" s="1"/>
    </row>
    <row r="51" spans="1:24" ht="13.5" customHeight="1" x14ac:dyDescent="0.25">
      <c r="A51" s="96"/>
      <c r="B51" s="100" t="s">
        <v>30</v>
      </c>
      <c r="C51" s="107"/>
      <c r="D51" s="54" t="s">
        <v>7</v>
      </c>
      <c r="E51" s="55">
        <f>E53+E54+E55+E56</f>
        <v>2722.5</v>
      </c>
      <c r="F51" s="55">
        <f>F53+F54+F55+F56</f>
        <v>544.5</v>
      </c>
      <c r="G51" s="55">
        <f>G53+G54+G55+G56</f>
        <v>544.5</v>
      </c>
      <c r="H51" s="56">
        <f>H53+H54+H55+H56</f>
        <v>544.5</v>
      </c>
      <c r="I51" s="56">
        <f>SUM(I53:I56)</f>
        <v>544.5</v>
      </c>
      <c r="J51" s="57">
        <f>SUM(J53:J56)</f>
        <v>544.5</v>
      </c>
      <c r="K51" s="111"/>
      <c r="L51" s="81"/>
      <c r="M51" s="81"/>
      <c r="N51" s="136"/>
      <c r="O51" s="81"/>
      <c r="P51" s="136"/>
      <c r="Q51" s="115"/>
      <c r="R51" s="1"/>
    </row>
    <row r="52" spans="1:24" x14ac:dyDescent="0.25">
      <c r="A52" s="97"/>
      <c r="B52" s="101"/>
      <c r="C52" s="108"/>
      <c r="D52" s="173" t="s">
        <v>8</v>
      </c>
      <c r="E52" s="173"/>
      <c r="F52" s="173"/>
      <c r="G52" s="173"/>
      <c r="H52" s="173"/>
      <c r="I52" s="173"/>
      <c r="J52" s="174"/>
      <c r="K52" s="111"/>
      <c r="L52" s="81"/>
      <c r="M52" s="81"/>
      <c r="N52" s="81"/>
      <c r="O52" s="81"/>
      <c r="P52" s="81"/>
      <c r="Q52" s="115"/>
      <c r="R52" s="1"/>
    </row>
    <row r="53" spans="1:24" x14ac:dyDescent="0.25">
      <c r="A53" s="97"/>
      <c r="B53" s="101"/>
      <c r="C53" s="108"/>
      <c r="D53" s="23" t="s">
        <v>9</v>
      </c>
      <c r="E53" s="24">
        <f>F53+G53+H53+I53+J53</f>
        <v>2478</v>
      </c>
      <c r="F53" s="24">
        <f>F47+F28</f>
        <v>495.6</v>
      </c>
      <c r="G53" s="24">
        <f>G47+G28</f>
        <v>495.6</v>
      </c>
      <c r="H53" s="25">
        <f>H47+H28</f>
        <v>495.6</v>
      </c>
      <c r="I53" s="25">
        <f>I47+I28</f>
        <v>495.6</v>
      </c>
      <c r="J53" s="58">
        <f>J28+J47</f>
        <v>495.6</v>
      </c>
      <c r="K53" s="111"/>
      <c r="L53" s="81"/>
      <c r="M53" s="81"/>
      <c r="N53" s="81"/>
      <c r="O53" s="81"/>
      <c r="P53" s="81"/>
      <c r="Q53" s="115"/>
      <c r="R53" s="1"/>
    </row>
    <row r="54" spans="1:24" x14ac:dyDescent="0.25">
      <c r="A54" s="97"/>
      <c r="B54" s="101"/>
      <c r="C54" s="108"/>
      <c r="D54" s="23" t="s">
        <v>10</v>
      </c>
      <c r="E54" s="24">
        <f>F54+G54+H54+I54+J54</f>
        <v>244.5</v>
      </c>
      <c r="F54" s="24">
        <f>F29+F48</f>
        <v>48.9</v>
      </c>
      <c r="G54" s="24">
        <f>G29+G48</f>
        <v>48.9</v>
      </c>
      <c r="H54" s="24">
        <f>H29+H48</f>
        <v>48.9</v>
      </c>
      <c r="I54" s="24">
        <f>I29+I48</f>
        <v>48.9</v>
      </c>
      <c r="J54" s="59">
        <f>J29+J48</f>
        <v>48.9</v>
      </c>
      <c r="K54" s="111"/>
      <c r="L54" s="81"/>
      <c r="M54" s="81"/>
      <c r="N54" s="81"/>
      <c r="O54" s="81"/>
      <c r="P54" s="81"/>
      <c r="Q54" s="115"/>
      <c r="R54" s="1"/>
    </row>
    <row r="55" spans="1:24" x14ac:dyDescent="0.25">
      <c r="A55" s="98"/>
      <c r="B55" s="102"/>
      <c r="C55" s="109"/>
      <c r="D55" s="23" t="s">
        <v>11</v>
      </c>
      <c r="E55" s="24">
        <f>F55+G55+H55+I55+J55</f>
        <v>0</v>
      </c>
      <c r="F55" s="24">
        <f>0</f>
        <v>0</v>
      </c>
      <c r="G55" s="24">
        <v>0</v>
      </c>
      <c r="H55" s="24">
        <v>0</v>
      </c>
      <c r="I55" s="24">
        <v>0</v>
      </c>
      <c r="J55" s="59">
        <v>0</v>
      </c>
      <c r="K55" s="112"/>
      <c r="L55" s="82"/>
      <c r="M55" s="82"/>
      <c r="N55" s="81"/>
      <c r="O55" s="82"/>
      <c r="P55" s="81"/>
      <c r="Q55" s="116"/>
      <c r="R55" s="1"/>
    </row>
    <row r="56" spans="1:24" ht="15.75" thickBot="1" x14ac:dyDescent="0.3">
      <c r="A56" s="99"/>
      <c r="B56" s="103"/>
      <c r="C56" s="110"/>
      <c r="D56" s="26" t="s">
        <v>12</v>
      </c>
      <c r="E56" s="31">
        <f>F56+G56+H56+I56+J56</f>
        <v>0</v>
      </c>
      <c r="F56" s="31">
        <v>0</v>
      </c>
      <c r="G56" s="31">
        <v>0</v>
      </c>
      <c r="H56" s="31">
        <v>0</v>
      </c>
      <c r="I56" s="31">
        <v>0</v>
      </c>
      <c r="J56" s="60">
        <v>0</v>
      </c>
      <c r="K56" s="113"/>
      <c r="L56" s="83"/>
      <c r="M56" s="83"/>
      <c r="N56" s="175"/>
      <c r="O56" s="83"/>
      <c r="P56" s="175"/>
      <c r="Q56" s="117"/>
      <c r="R56" s="1"/>
    </row>
    <row r="57" spans="1:24" x14ac:dyDescent="0.25">
      <c r="A57" s="4"/>
      <c r="B57" s="1" t="s">
        <v>14</v>
      </c>
      <c r="C57" s="1"/>
      <c r="D57" s="1"/>
      <c r="E57" s="1"/>
      <c r="F57" s="1"/>
      <c r="G57" s="1"/>
      <c r="H57" s="1"/>
      <c r="I57" s="30"/>
      <c r="J57" s="30"/>
      <c r="K57" s="1"/>
      <c r="L57" s="1"/>
      <c r="M57" s="1"/>
      <c r="N57" s="1"/>
      <c r="O57" s="1"/>
      <c r="P57" s="1"/>
      <c r="Q57" s="1"/>
      <c r="R57" s="1"/>
    </row>
    <row r="58" spans="1:24" ht="25.5" customHeight="1" x14ac:dyDescent="0.25">
      <c r="A58" s="4"/>
      <c r="B58" s="114" t="s">
        <v>17</v>
      </c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5"/>
      <c r="S58" s="6"/>
      <c r="T58" s="6"/>
      <c r="U58" s="6"/>
      <c r="V58" s="6"/>
      <c r="W58" s="6"/>
      <c r="X58" s="6"/>
    </row>
    <row r="59" spans="1:24" x14ac:dyDescent="0.25">
      <c r="A59" s="1"/>
      <c r="B59" s="1" t="s">
        <v>18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24" x14ac:dyDescent="0.25">
      <c r="A60" s="1"/>
      <c r="B60" s="1"/>
      <c r="C60" s="1"/>
      <c r="D60" s="1"/>
      <c r="E60" s="1"/>
      <c r="F60" s="106" t="s">
        <v>13</v>
      </c>
      <c r="G60" s="106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24" x14ac:dyDescent="0.25">
      <c r="A61" s="1"/>
      <c r="B61" s="1"/>
      <c r="C61" s="1"/>
      <c r="D61" s="1"/>
      <c r="E61" s="1"/>
      <c r="F61" s="7"/>
      <c r="G61" s="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</sheetData>
  <mergeCells count="99">
    <mergeCell ref="E3:J3"/>
    <mergeCell ref="K3:P3"/>
    <mergeCell ref="D34:J34"/>
    <mergeCell ref="D46:J46"/>
    <mergeCell ref="D52:J52"/>
    <mergeCell ref="N33:N38"/>
    <mergeCell ref="N45:N50"/>
    <mergeCell ref="N51:N56"/>
    <mergeCell ref="P8:P13"/>
    <mergeCell ref="P20:P25"/>
    <mergeCell ref="P14:P19"/>
    <mergeCell ref="P26:P31"/>
    <mergeCell ref="P33:P38"/>
    <mergeCell ref="P45:P50"/>
    <mergeCell ref="P51:P56"/>
    <mergeCell ref="K8:K31"/>
    <mergeCell ref="M1:Q1"/>
    <mergeCell ref="A14:A19"/>
    <mergeCell ref="B14:B19"/>
    <mergeCell ref="C14:C19"/>
    <mergeCell ref="L14:L19"/>
    <mergeCell ref="B6:Q6"/>
    <mergeCell ref="L8:L13"/>
    <mergeCell ref="A3:A4"/>
    <mergeCell ref="B3:B4"/>
    <mergeCell ref="C3:C4"/>
    <mergeCell ref="D3:D4"/>
    <mergeCell ref="A2:Q2"/>
    <mergeCell ref="A8:A13"/>
    <mergeCell ref="B8:B13"/>
    <mergeCell ref="C8:C13"/>
    <mergeCell ref="Q8:Q13"/>
    <mergeCell ref="M20:M25"/>
    <mergeCell ref="O20:O25"/>
    <mergeCell ref="N8:N13"/>
    <mergeCell ref="N14:N19"/>
    <mergeCell ref="N20:N25"/>
    <mergeCell ref="D9:J9"/>
    <mergeCell ref="D15:J15"/>
    <mergeCell ref="D21:J21"/>
    <mergeCell ref="D27:J27"/>
    <mergeCell ref="L20:L25"/>
    <mergeCell ref="C26:C31"/>
    <mergeCell ref="O26:O31"/>
    <mergeCell ref="Q26:Q31"/>
    <mergeCell ref="A26:A31"/>
    <mergeCell ref="N26:N31"/>
    <mergeCell ref="Q20:Q25"/>
    <mergeCell ref="O33:O38"/>
    <mergeCell ref="Q33:Q38"/>
    <mergeCell ref="Q3:Q4"/>
    <mergeCell ref="M8:M13"/>
    <mergeCell ref="O8:O13"/>
    <mergeCell ref="B7:Q7"/>
    <mergeCell ref="M14:M19"/>
    <mergeCell ref="O14:O19"/>
    <mergeCell ref="Q14:Q19"/>
    <mergeCell ref="B32:Q32"/>
    <mergeCell ref="C20:C25"/>
    <mergeCell ref="L26:L31"/>
    <mergeCell ref="M26:M31"/>
    <mergeCell ref="L33:L38"/>
    <mergeCell ref="M33:M38"/>
    <mergeCell ref="O45:O50"/>
    <mergeCell ref="Q45:Q50"/>
    <mergeCell ref="F60:G60"/>
    <mergeCell ref="C51:C56"/>
    <mergeCell ref="K51:K56"/>
    <mergeCell ref="L51:L56"/>
    <mergeCell ref="B58:Q58"/>
    <mergeCell ref="O51:O56"/>
    <mergeCell ref="Q51:Q56"/>
    <mergeCell ref="C45:C50"/>
    <mergeCell ref="K45:K50"/>
    <mergeCell ref="A20:A25"/>
    <mergeCell ref="B20:B25"/>
    <mergeCell ref="A51:A56"/>
    <mergeCell ref="B51:B56"/>
    <mergeCell ref="A45:A50"/>
    <mergeCell ref="B45:B50"/>
    <mergeCell ref="B33:B38"/>
    <mergeCell ref="B26:B31"/>
    <mergeCell ref="A33:A38"/>
    <mergeCell ref="L45:L50"/>
    <mergeCell ref="M51:M56"/>
    <mergeCell ref="A39:A44"/>
    <mergeCell ref="B39:B44"/>
    <mergeCell ref="C39:C44"/>
    <mergeCell ref="D40:J40"/>
    <mergeCell ref="K39:K44"/>
    <mergeCell ref="L39:L44"/>
    <mergeCell ref="M39:M44"/>
    <mergeCell ref="M45:M50"/>
    <mergeCell ref="N39:N44"/>
    <mergeCell ref="O39:O44"/>
    <mergeCell ref="P39:P44"/>
    <mergeCell ref="Q39:Q44"/>
    <mergeCell ref="C33:C38"/>
    <mergeCell ref="K33:K38"/>
  </mergeCells>
  <phoneticPr fontId="0" type="noConversion"/>
  <pageMargins left="0.11811023622047245" right="7.874015748031496E-2" top="0.74803149606299213" bottom="0.55118110236220474" header="0" footer="0"/>
  <pageSetup paperSize="9" scale="75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7:F25"/>
  <sheetViews>
    <sheetView topLeftCell="A4" workbookViewId="0">
      <selection activeCell="D21" sqref="D21:E21"/>
    </sheetView>
  </sheetViews>
  <sheetFormatPr defaultRowHeight="15" x14ac:dyDescent="0.25"/>
  <cols>
    <col min="2" max="2" width="12.85546875" customWidth="1"/>
    <col min="3" max="3" width="11.5703125" customWidth="1"/>
    <col min="4" max="4" width="10.5703125" bestFit="1" customWidth="1"/>
    <col min="5" max="5" width="14.7109375" customWidth="1"/>
    <col min="6" max="6" width="13.85546875" customWidth="1"/>
  </cols>
  <sheetData>
    <row r="7" spans="3:6" x14ac:dyDescent="0.25">
      <c r="E7" t="s">
        <v>9</v>
      </c>
      <c r="F7" t="s">
        <v>10</v>
      </c>
    </row>
    <row r="8" spans="3:6" x14ac:dyDescent="0.25">
      <c r="C8" t="s">
        <v>23</v>
      </c>
      <c r="D8" s="15">
        <v>708666.7</v>
      </c>
      <c r="E8" s="15">
        <f>D8*5/100</f>
        <v>35433.334999999999</v>
      </c>
      <c r="F8" s="15">
        <f>D8*95/100</f>
        <v>673233.36499999999</v>
      </c>
    </row>
    <row r="9" spans="3:6" x14ac:dyDescent="0.25">
      <c r="C9" t="s">
        <v>24</v>
      </c>
      <c r="D9" s="15">
        <v>567139.68000000005</v>
      </c>
      <c r="E9" s="15">
        <f>D9*5/100</f>
        <v>28356.984000000004</v>
      </c>
      <c r="F9" s="15">
        <f>D9*95/100</f>
        <v>538782.696</v>
      </c>
    </row>
    <row r="10" spans="3:6" x14ac:dyDescent="0.25">
      <c r="D10" s="15">
        <f>SUM(D8:D9)</f>
        <v>1275806.3799999999</v>
      </c>
      <c r="E10" s="15">
        <f>SUM(E8:E9)</f>
        <v>63790.319000000003</v>
      </c>
      <c r="F10" s="15">
        <f>SUM(F8:F9)</f>
        <v>1212016.061</v>
      </c>
    </row>
    <row r="13" spans="3:6" x14ac:dyDescent="0.25">
      <c r="E13" s="15">
        <f>F13-E10</f>
        <v>40.100999999995111</v>
      </c>
      <c r="F13">
        <v>63830.42</v>
      </c>
    </row>
    <row r="14" spans="3:6" x14ac:dyDescent="0.25">
      <c r="E14" s="15">
        <f>F14-F10</f>
        <v>-40.101000000024214</v>
      </c>
      <c r="F14">
        <v>1211975.96</v>
      </c>
    </row>
    <row r="15" spans="3:6" x14ac:dyDescent="0.25">
      <c r="F15">
        <f>SUM(F13:F14)</f>
        <v>1275806.3799999999</v>
      </c>
    </row>
    <row r="20" spans="2:5" x14ac:dyDescent="0.25">
      <c r="B20" t="s">
        <v>23</v>
      </c>
      <c r="C20" s="15">
        <v>708666.7</v>
      </c>
      <c r="D20" s="15">
        <f>C20*(100-D25)/100</f>
        <v>35455.609730540731</v>
      </c>
      <c r="E20" s="15">
        <f>C20*D25/100</f>
        <v>673211.09026945918</v>
      </c>
    </row>
    <row r="21" spans="2:5" x14ac:dyDescent="0.25">
      <c r="B21" t="s">
        <v>24</v>
      </c>
      <c r="C21" s="15">
        <v>567139.68000000005</v>
      </c>
      <c r="D21" s="15">
        <f>C21*(100-D25)/100</f>
        <v>28374.810269459194</v>
      </c>
      <c r="E21" s="15">
        <f>C21*D25/100</f>
        <v>538764.8697305409</v>
      </c>
    </row>
    <row r="22" spans="2:5" x14ac:dyDescent="0.25">
      <c r="C22" s="15">
        <f>SUM(C20:C21)</f>
        <v>1275806.3799999999</v>
      </c>
      <c r="D22" s="15">
        <f>SUM(D20:D21)</f>
        <v>63830.419999999925</v>
      </c>
      <c r="E22" s="15">
        <v>1211975.96</v>
      </c>
    </row>
    <row r="23" spans="2:5" x14ac:dyDescent="0.25">
      <c r="D23" s="15"/>
    </row>
    <row r="25" spans="2:5" x14ac:dyDescent="0.25">
      <c r="D25">
        <f>E22*100/C22</f>
        <v>94.996856811454421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Денис Ковалёв</cp:lastModifiedBy>
  <cp:lastPrinted>2018-10-26T13:51:07Z</cp:lastPrinted>
  <dcterms:created xsi:type="dcterms:W3CDTF">2016-05-30T06:12:37Z</dcterms:created>
  <dcterms:modified xsi:type="dcterms:W3CDTF">2019-10-30T03:55:07Z</dcterms:modified>
</cp:coreProperties>
</file>