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Structure="1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Print_Titles" localSheetId="0">Лист1!$3:$5</definedName>
  </definedNam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2" i="1"/>
  <c r="J12" i="1"/>
  <c r="J13" i="1"/>
  <c r="E21" i="1" l="1"/>
  <c r="H13" i="1"/>
  <c r="H12" i="1"/>
  <c r="G13" i="1"/>
  <c r="G12" i="1"/>
  <c r="E27" i="1" l="1"/>
  <c r="E20" i="1" l="1"/>
  <c r="E26" i="1" l="1"/>
  <c r="J19" i="1" l="1"/>
  <c r="J18" i="1"/>
  <c r="J16" i="1" l="1"/>
  <c r="I19" i="1"/>
  <c r="F18" i="1"/>
  <c r="H19" i="1" l="1"/>
  <c r="H18" i="1"/>
  <c r="F13" i="1"/>
  <c r="E13" i="1" s="1"/>
  <c r="F12" i="1"/>
  <c r="E12" i="1" l="1"/>
  <c r="H16" i="1"/>
  <c r="G18" i="1" l="1"/>
  <c r="G19" i="1" l="1"/>
  <c r="G16" i="1" s="1"/>
  <c r="I18" i="1" l="1"/>
  <c r="I16" i="1" l="1"/>
  <c r="E18" i="1"/>
  <c r="J11" i="1" l="1"/>
  <c r="J25" i="1" s="1"/>
  <c r="I11" i="1"/>
  <c r="I25" i="1" s="1"/>
  <c r="J10" i="1" l="1"/>
  <c r="J8" i="1" l="1"/>
  <c r="J24" i="1"/>
  <c r="J22" i="1" s="1"/>
  <c r="G11" i="1"/>
  <c r="G25" i="1" s="1"/>
  <c r="F10" i="1" l="1"/>
  <c r="F11" i="1"/>
  <c r="F24" i="1" l="1"/>
  <c r="F8" i="1"/>
  <c r="I10" i="1" l="1"/>
  <c r="I8" i="1" l="1"/>
  <c r="I24" i="1"/>
  <c r="I22" i="1" s="1"/>
  <c r="H11" i="1"/>
  <c r="H25" i="1" l="1"/>
  <c r="E11" i="1"/>
  <c r="G10" i="1"/>
  <c r="G8" i="1" l="1"/>
  <c r="G24" i="1"/>
  <c r="G22" i="1" l="1"/>
  <c r="H10" i="1"/>
  <c r="H8" i="1" l="1"/>
  <c r="H24" i="1"/>
  <c r="E10" i="1"/>
  <c r="E8" i="1" s="1"/>
  <c r="H22" i="1" l="1"/>
  <c r="E24" i="1"/>
  <c r="F19" i="1" l="1"/>
  <c r="F16" i="1" l="1"/>
  <c r="E19" i="1"/>
  <c r="E16" i="1" s="1"/>
  <c r="F25" i="1"/>
  <c r="F22" i="1" l="1"/>
  <c r="E25" i="1"/>
  <c r="E22" i="1" s="1"/>
</calcChain>
</file>

<file path=xl/sharedStrings.xml><?xml version="1.0" encoding="utf-8"?>
<sst xmlns="http://schemas.openxmlformats.org/spreadsheetml/2006/main" count="45" uniqueCount="32">
  <si>
    <t>№№ п/п</t>
  </si>
  <si>
    <t>Срок выполнения (квартал, год)</t>
  </si>
  <si>
    <t>Объемы финансирования, тыс. рублей</t>
  </si>
  <si>
    <t>Всего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</si>
  <si>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</si>
  <si>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</si>
  <si>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</si>
  <si>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</si>
  <si>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</si>
  <si>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</si>
  <si>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</si>
  <si>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</si>
  <si>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</si>
  <si>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</si>
  <si>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Всего по Подпрограмме 1</t>
  </si>
  <si>
    <t>1.</t>
  </si>
  <si>
    <t>2.</t>
  </si>
  <si>
    <t>Всего по Подпрограмме 2</t>
  </si>
  <si>
    <t xml:space="preserve">Наименование Подпрограммы, ВЦП, цель, </t>
  </si>
  <si>
    <t>Всего по Программе</t>
  </si>
  <si>
    <r>
      <t>Источники финансирования</t>
    </r>
    <r>
      <rPr>
        <sz val="9"/>
        <color theme="1"/>
        <rFont val="Calibri"/>
        <family val="2"/>
        <charset val="204"/>
      </rPr>
      <t>¹</t>
    </r>
  </si>
  <si>
    <t>Цель: Повышение энергетической эффективности при потреблении энергетических ресурсов  жилищным фондом муниципального образования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</si>
  <si>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 муниципального образования сельское поселение Ловозеро Ловозерского района качественным электроснабжением</t>
  </si>
  <si>
    <t>2020 год</t>
  </si>
  <si>
    <t>2021 год</t>
  </si>
  <si>
    <t>2022 год</t>
  </si>
  <si>
    <t>2023 год</t>
  </si>
  <si>
    <t>2024 год</t>
  </si>
  <si>
    <t>Подпрограмма 1 "Энергосбережение и повышение энергетической эффективности жилищно-коммунальной инфраструктуры муниципального образования сельское поселение Ловозеро Ловозерского района"</t>
  </si>
  <si>
    <t>Подпрограмма 2 "Обеспечение нефтепродуктами и топливом отдаленных населенных пунктов с ограниченными сроками завоза грузов муниципального образования сельское поселение Ловозеро Ловозерского района"</t>
  </si>
  <si>
    <t>Финансовое обеспечение муниципальной программы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2020 - 2024 годы</t>
  </si>
  <si>
    <t xml:space="preserve">Приложение № 5 
к постановлению администрации 
Ловозерского района
от 28 октября 2019г. № 567-ПГ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</si>
</sst>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164" fontId="3" fillId="0" borderId="1" xfId="0" applyNumberFormat="1" applyFont="1" applyBorder="1"/>
    <xf numFmtId="164" fontId="4" fillId="0" borderId="1" xfId="0" applyNumberFormat="1" applyFont="1" applyBorder="1"/>
    <xf numFmtId="164" fontId="3" fillId="0" borderId="4" xfId="0" applyNumberFormat="1" applyFont="1" applyBorder="1"/>
    <xf numFmtId="165" fontId="3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166" fontId="3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left"/>
    </xf>
    <xf numFmtId="164" fontId="4" fillId="0" borderId="6" xfId="0" applyNumberFormat="1" applyFont="1" applyBorder="1" applyAlignment="1">
      <alignment horizontal="left"/>
    </xf>
    <xf numFmtId="164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left" vertical="top" wrapText="1"/>
    </xf>
    <xf numFmtId="164" fontId="3" fillId="0" borderId="7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64" fontId="4" fillId="0" borderId="6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0">
          <cell r="C10">
            <v>1592.59</v>
          </cell>
          <cell r="D10">
            <v>642.59</v>
          </cell>
          <cell r="E10">
            <v>642.59</v>
          </cell>
          <cell r="F10">
            <v>50</v>
          </cell>
          <cell r="G10">
            <v>0</v>
          </cell>
        </row>
        <row r="11">
          <cell r="C11">
            <v>1759.1104800000001</v>
          </cell>
          <cell r="D11">
            <v>1759.1104800000001</v>
          </cell>
          <cell r="E11">
            <v>1759.1104800000001</v>
          </cell>
          <cell r="F11">
            <v>0</v>
          </cell>
          <cell r="G11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0">
          <cell r="C10">
            <v>2623.48</v>
          </cell>
          <cell r="D10">
            <v>2097.203</v>
          </cell>
          <cell r="E10">
            <v>2004.98</v>
          </cell>
          <cell r="F10">
            <v>1574.98</v>
          </cell>
          <cell r="G10">
            <v>1574.98</v>
          </cell>
        </row>
        <row r="11">
          <cell r="C11">
            <v>29544.62</v>
          </cell>
          <cell r="D11">
            <v>29544.62</v>
          </cell>
          <cell r="E11">
            <v>29544.62</v>
          </cell>
          <cell r="F11">
            <v>29544.62</v>
          </cell>
          <cell r="G11">
            <v>29544.62</v>
          </cell>
        </row>
        <row r="12">
          <cell r="C12">
            <v>0</v>
          </cell>
        </row>
        <row r="13">
          <cell r="C13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4">
          <cell r="F54">
            <v>0</v>
          </cell>
        </row>
        <row r="64">
          <cell r="G64">
            <v>0</v>
          </cell>
          <cell r="H64">
            <v>0</v>
          </cell>
        </row>
        <row r="65">
          <cell r="G65">
            <v>0</v>
          </cell>
          <cell r="H65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zoomScalePageLayoutView="90" workbookViewId="0">
      <selection activeCell="A5" sqref="A1:J1048576"/>
    </sheetView>
  </sheetViews>
  <sheetFormatPr defaultRowHeight="15" x14ac:dyDescent="0.25"/>
  <cols>
    <col min="1" max="1" width="4.140625" customWidth="1"/>
    <col min="2" max="2" width="21.85546875" customWidth="1"/>
    <col min="3" max="3" width="10.7109375" customWidth="1"/>
    <col min="4" max="4" width="13.5703125" customWidth="1"/>
    <col min="5" max="5" width="10.85546875" customWidth="1"/>
    <col min="6" max="6" width="11.28515625" customWidth="1"/>
    <col min="7" max="7" width="11.5703125" customWidth="1"/>
    <col min="8" max="8" width="11" customWidth="1"/>
    <col min="9" max="9" width="10.42578125" customWidth="1"/>
    <col min="10" max="10" width="10.140625" customWidth="1"/>
  </cols>
  <sheetData>
    <row r="1" spans="1:14" ht="58.5" customHeight="1" x14ac:dyDescent="0.25">
      <c r="A1" s="26" t="s">
        <v>31</v>
      </c>
      <c r="B1" s="26"/>
      <c r="C1" s="26"/>
      <c r="D1" s="26"/>
      <c r="E1" s="26"/>
      <c r="F1" s="26"/>
      <c r="G1" s="26"/>
      <c r="H1" s="26"/>
      <c r="I1" s="26"/>
      <c r="J1" s="26"/>
    </row>
    <row r="2" spans="1:14" ht="36.75" customHeight="1" x14ac:dyDescent="0.2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</row>
    <row r="3" spans="1:14" ht="15" customHeight="1" x14ac:dyDescent="0.25">
      <c r="A3" s="60" t="s">
        <v>0</v>
      </c>
      <c r="B3" s="60" t="s">
        <v>18</v>
      </c>
      <c r="C3" s="60" t="s">
        <v>1</v>
      </c>
      <c r="D3" s="60" t="s">
        <v>20</v>
      </c>
      <c r="E3" s="51" t="s">
        <v>2</v>
      </c>
      <c r="F3" s="52"/>
      <c r="G3" s="52"/>
      <c r="H3" s="52"/>
      <c r="I3" s="52"/>
      <c r="J3" s="53"/>
    </row>
    <row r="4" spans="1:14" ht="30.75" customHeight="1" x14ac:dyDescent="0.25">
      <c r="A4" s="60"/>
      <c r="B4" s="60"/>
      <c r="C4" s="60"/>
      <c r="D4" s="60"/>
      <c r="E4" s="8" t="s">
        <v>3</v>
      </c>
      <c r="F4" s="17" t="s">
        <v>23</v>
      </c>
      <c r="G4" s="17" t="s">
        <v>24</v>
      </c>
      <c r="H4" s="17" t="s">
        <v>25</v>
      </c>
      <c r="I4" s="20" t="s">
        <v>26</v>
      </c>
      <c r="J4" s="20" t="s">
        <v>27</v>
      </c>
      <c r="K4" s="2"/>
    </row>
    <row r="5" spans="1:14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19">
        <v>10</v>
      </c>
    </row>
    <row r="6" spans="1:14" ht="25.5" customHeight="1" x14ac:dyDescent="0.25">
      <c r="A6" s="39" t="s">
        <v>15</v>
      </c>
      <c r="B6" s="54" t="s">
        <v>28</v>
      </c>
      <c r="C6" s="55"/>
      <c r="D6" s="55"/>
      <c r="E6" s="55"/>
      <c r="F6" s="55"/>
      <c r="G6" s="55"/>
      <c r="H6" s="55"/>
      <c r="I6" s="55"/>
      <c r="J6" s="56"/>
    </row>
    <row r="7" spans="1:14" ht="26.25" customHeight="1" x14ac:dyDescent="0.25">
      <c r="A7" s="61"/>
      <c r="B7" s="57" t="s">
        <v>21</v>
      </c>
      <c r="C7" s="58"/>
      <c r="D7" s="58"/>
      <c r="E7" s="58"/>
      <c r="F7" s="58"/>
      <c r="G7" s="58"/>
      <c r="H7" s="58"/>
      <c r="I7" s="58"/>
      <c r="J7" s="59"/>
      <c r="K7" s="10"/>
      <c r="L7" s="10"/>
      <c r="M7" s="10"/>
      <c r="N7" s="10"/>
    </row>
    <row r="8" spans="1:14" ht="15" customHeight="1" x14ac:dyDescent="0.25">
      <c r="A8" s="40"/>
      <c r="B8" s="30" t="s">
        <v>14</v>
      </c>
      <c r="C8" s="33" t="s">
        <v>11</v>
      </c>
      <c r="D8" s="13" t="s">
        <v>4</v>
      </c>
      <c r="E8" s="14">
        <f>E10+E11+E12+E13</f>
        <v>8205.1014400000004</v>
      </c>
      <c r="F8" s="14">
        <f t="shared" ref="F8:J8" si="0">SUM(F9:F13)</f>
        <v>3351.70048</v>
      </c>
      <c r="G8" s="14">
        <f t="shared" si="0"/>
        <v>2401.70048</v>
      </c>
      <c r="H8" s="14">
        <f t="shared" si="0"/>
        <v>2401.70048</v>
      </c>
      <c r="I8" s="14">
        <f t="shared" si="0"/>
        <v>50</v>
      </c>
      <c r="J8" s="14">
        <f t="shared" si="0"/>
        <v>0</v>
      </c>
    </row>
    <row r="9" spans="1:14" ht="15" customHeight="1" x14ac:dyDescent="0.25">
      <c r="A9" s="40"/>
      <c r="B9" s="30"/>
      <c r="C9" s="33"/>
      <c r="D9" s="35" t="s">
        <v>5</v>
      </c>
      <c r="E9" s="36"/>
      <c r="F9" s="36"/>
      <c r="G9" s="36"/>
      <c r="H9" s="37"/>
      <c r="I9" s="21"/>
      <c r="J9" s="18"/>
    </row>
    <row r="10" spans="1:14" ht="15" customHeight="1" x14ac:dyDescent="0.25">
      <c r="A10" s="40"/>
      <c r="B10" s="30"/>
      <c r="C10" s="33"/>
      <c r="D10" s="12" t="s">
        <v>6</v>
      </c>
      <c r="E10" s="15">
        <f>F10+G10+H10+I10+J10</f>
        <v>2927.77</v>
      </c>
      <c r="F10" s="15">
        <f>[1]Лист2!$C$10</f>
        <v>1592.59</v>
      </c>
      <c r="G10" s="16">
        <f>[1]Лист2!$D$10</f>
        <v>642.59</v>
      </c>
      <c r="H10" s="15">
        <f>[1]Лист2!$E$10</f>
        <v>642.59</v>
      </c>
      <c r="I10" s="15">
        <f>[1]Лист2!$F$10</f>
        <v>50</v>
      </c>
      <c r="J10" s="15">
        <f>[1]Лист2!$G$10</f>
        <v>0</v>
      </c>
    </row>
    <row r="11" spans="1:14" ht="15" customHeight="1" x14ac:dyDescent="0.25">
      <c r="A11" s="40"/>
      <c r="B11" s="30"/>
      <c r="C11" s="33"/>
      <c r="D11" s="12" t="s">
        <v>7</v>
      </c>
      <c r="E11" s="15">
        <f>F11+G11+H11+I11+J11</f>
        <v>5277.3314399999999</v>
      </c>
      <c r="F11" s="15">
        <f>[1]Лист2!$C$11</f>
        <v>1759.1104800000001</v>
      </c>
      <c r="G11" s="16">
        <f>[1]Лист2!$D$11</f>
        <v>1759.1104800000001</v>
      </c>
      <c r="H11" s="15">
        <f>[1]Лист2!$E$11</f>
        <v>1759.1104800000001</v>
      </c>
      <c r="I11" s="15">
        <f>[1]Лист2!$F$11</f>
        <v>0</v>
      </c>
      <c r="J11" s="15">
        <f>[1]Лист2!$G$11</f>
        <v>0</v>
      </c>
    </row>
    <row r="12" spans="1:14" ht="15" customHeight="1" x14ac:dyDescent="0.25">
      <c r="A12" s="40"/>
      <c r="B12" s="30"/>
      <c r="C12" s="33"/>
      <c r="D12" s="12" t="s">
        <v>8</v>
      </c>
      <c r="E12" s="15">
        <f t="shared" ref="E12:E13" si="1">F12+G12+H12+J12</f>
        <v>0</v>
      </c>
      <c r="F12" s="15">
        <f>[2]Лист2!$C$12</f>
        <v>0</v>
      </c>
      <c r="G12" s="15">
        <f>[3]Лист1!$G$64</f>
        <v>0</v>
      </c>
      <c r="H12" s="15">
        <f>[3]Лист1!$H$64</f>
        <v>0</v>
      </c>
      <c r="I12" s="15">
        <f>[3]Лист1!$H$64</f>
        <v>0</v>
      </c>
      <c r="J12" s="15">
        <f>[3]Лист1!$H$64</f>
        <v>0</v>
      </c>
    </row>
    <row r="13" spans="1:14" ht="15" customHeight="1" x14ac:dyDescent="0.25">
      <c r="A13" s="41"/>
      <c r="B13" s="31"/>
      <c r="C13" s="34"/>
      <c r="D13" s="12" t="s">
        <v>9</v>
      </c>
      <c r="E13" s="15">
        <f t="shared" si="1"/>
        <v>0</v>
      </c>
      <c r="F13" s="15">
        <f>[2]Лист2!$C$13</f>
        <v>0</v>
      </c>
      <c r="G13" s="15">
        <f>[3]Лист1!$G$65</f>
        <v>0</v>
      </c>
      <c r="H13" s="15">
        <f>[3]Лист1!$H$65</f>
        <v>0</v>
      </c>
      <c r="I13" s="15">
        <f>[3]Лист1!$H$65</f>
        <v>0</v>
      </c>
      <c r="J13" s="15">
        <f>[3]Лист1!$H$65</f>
        <v>0</v>
      </c>
    </row>
    <row r="14" spans="1:14" ht="26.25" customHeight="1" x14ac:dyDescent="0.25">
      <c r="A14" s="39" t="s">
        <v>16</v>
      </c>
      <c r="B14" s="54" t="s">
        <v>29</v>
      </c>
      <c r="C14" s="55"/>
      <c r="D14" s="55"/>
      <c r="E14" s="55"/>
      <c r="F14" s="55"/>
      <c r="G14" s="55"/>
      <c r="H14" s="55"/>
      <c r="I14" s="55"/>
      <c r="J14" s="56"/>
    </row>
    <row r="15" spans="1:14" ht="26.25" customHeight="1" x14ac:dyDescent="0.25">
      <c r="A15" s="40"/>
      <c r="B15" s="57" t="s">
        <v>22</v>
      </c>
      <c r="C15" s="58"/>
      <c r="D15" s="58"/>
      <c r="E15" s="58"/>
      <c r="F15" s="58"/>
      <c r="G15" s="58"/>
      <c r="H15" s="58"/>
      <c r="I15" s="58"/>
      <c r="J15" s="59"/>
    </row>
    <row r="16" spans="1:14" ht="15" customHeight="1" x14ac:dyDescent="0.25">
      <c r="A16" s="40"/>
      <c r="B16" s="29" t="s">
        <v>17</v>
      </c>
      <c r="C16" s="32" t="s">
        <v>11</v>
      </c>
      <c r="D16" s="11" t="s">
        <v>4</v>
      </c>
      <c r="E16" s="24">
        <f>E18+E19+E20+E21</f>
        <v>157598.723</v>
      </c>
      <c r="F16" s="24">
        <f t="shared" ref="F16:J16" si="2">SUM(F17:F21)</f>
        <v>32168.1</v>
      </c>
      <c r="G16" s="24">
        <f t="shared" si="2"/>
        <v>31641.823</v>
      </c>
      <c r="H16" s="24">
        <f t="shared" si="2"/>
        <v>31549.599999999999</v>
      </c>
      <c r="I16" s="24">
        <f t="shared" si="2"/>
        <v>31119.599999999999</v>
      </c>
      <c r="J16" s="24">
        <f t="shared" si="2"/>
        <v>31119.599999999999</v>
      </c>
    </row>
    <row r="17" spans="1:16" ht="15" customHeight="1" x14ac:dyDescent="0.25">
      <c r="A17" s="40"/>
      <c r="B17" s="30"/>
      <c r="C17" s="33"/>
      <c r="D17" s="35" t="s">
        <v>5</v>
      </c>
      <c r="E17" s="36"/>
      <c r="F17" s="36"/>
      <c r="G17" s="36"/>
      <c r="H17" s="37"/>
      <c r="I17" s="21"/>
      <c r="J17" s="18"/>
    </row>
    <row r="18" spans="1:16" ht="15" customHeight="1" x14ac:dyDescent="0.25">
      <c r="A18" s="40"/>
      <c r="B18" s="30"/>
      <c r="C18" s="33"/>
      <c r="D18" s="12" t="s">
        <v>6</v>
      </c>
      <c r="E18" s="15">
        <f>F18+G18+H18+I18+J18</f>
        <v>9875.6229999999996</v>
      </c>
      <c r="F18" s="15">
        <f>[2]Лист2!$C$10</f>
        <v>2623.48</v>
      </c>
      <c r="G18" s="15">
        <f>[2]Лист2!$D$10</f>
        <v>2097.203</v>
      </c>
      <c r="H18" s="15">
        <f>[2]Лист2!$E$10</f>
        <v>2004.98</v>
      </c>
      <c r="I18" s="15">
        <f>[2]Лист2!$F$10</f>
        <v>1574.98</v>
      </c>
      <c r="J18" s="15">
        <f>[2]Лист2!$G$10</f>
        <v>1574.98</v>
      </c>
    </row>
    <row r="19" spans="1:16" ht="15" customHeight="1" x14ac:dyDescent="0.25">
      <c r="A19" s="40"/>
      <c r="B19" s="30"/>
      <c r="C19" s="33"/>
      <c r="D19" s="12" t="s">
        <v>7</v>
      </c>
      <c r="E19" s="25">
        <f>F19+G19+H19+I19+J19</f>
        <v>147723.1</v>
      </c>
      <c r="F19" s="25">
        <f>[2]Лист2!$C$11</f>
        <v>29544.62</v>
      </c>
      <c r="G19" s="25">
        <f>[2]Лист2!$D$11</f>
        <v>29544.62</v>
      </c>
      <c r="H19" s="25">
        <f>[2]Лист2!$E$11</f>
        <v>29544.62</v>
      </c>
      <c r="I19" s="25">
        <f>[2]Лист2!$F$11</f>
        <v>29544.62</v>
      </c>
      <c r="J19" s="25">
        <f>[2]Лист2!$G$11</f>
        <v>29544.62</v>
      </c>
    </row>
    <row r="20" spans="1:16" ht="15" customHeight="1" x14ac:dyDescent="0.25">
      <c r="A20" s="40"/>
      <c r="B20" s="30"/>
      <c r="C20" s="33"/>
      <c r="D20" s="12" t="s">
        <v>8</v>
      </c>
      <c r="E20" s="15">
        <f>F20+G20+H20+J20</f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</row>
    <row r="21" spans="1:16" ht="15" customHeight="1" x14ac:dyDescent="0.25">
      <c r="A21" s="41"/>
      <c r="B21" s="31"/>
      <c r="C21" s="34"/>
      <c r="D21" s="12" t="s">
        <v>9</v>
      </c>
      <c r="E21" s="15">
        <f>F21+G21+H21+J21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6" x14ac:dyDescent="0.25">
      <c r="A22" s="42"/>
      <c r="B22" s="45" t="s">
        <v>19</v>
      </c>
      <c r="C22" s="48"/>
      <c r="D22" s="11" t="s">
        <v>4</v>
      </c>
      <c r="E22" s="24">
        <f>SUM(E23:E27)</f>
        <v>165803.82444</v>
      </c>
      <c r="F22" s="24">
        <f t="shared" ref="F22" si="3">SUM(F23:F27)</f>
        <v>35519.800479999998</v>
      </c>
      <c r="G22" s="24">
        <f t="shared" ref="G22" si="4">SUM(G23:G27)</f>
        <v>34043.523479999996</v>
      </c>
      <c r="H22" s="24">
        <f t="shared" ref="H22:J22" si="5">SUM(H23:H27)</f>
        <v>33951.300479999998</v>
      </c>
      <c r="I22" s="24">
        <f t="shared" si="5"/>
        <v>31169.599999999999</v>
      </c>
      <c r="J22" s="24">
        <f t="shared" si="5"/>
        <v>31119.599999999999</v>
      </c>
    </row>
    <row r="23" spans="1:16" x14ac:dyDescent="0.25">
      <c r="A23" s="43"/>
      <c r="B23" s="46"/>
      <c r="C23" s="49"/>
      <c r="D23" s="35" t="s">
        <v>5</v>
      </c>
      <c r="E23" s="36"/>
      <c r="F23" s="36"/>
      <c r="G23" s="36"/>
      <c r="H23" s="37"/>
      <c r="I23" s="21"/>
      <c r="J23" s="18"/>
    </row>
    <row r="24" spans="1:16" x14ac:dyDescent="0.25">
      <c r="A24" s="43"/>
      <c r="B24" s="46"/>
      <c r="C24" s="49"/>
      <c r="D24" s="11" t="s">
        <v>6</v>
      </c>
      <c r="E24" s="15">
        <f>F24+G24+H24+I24+J24</f>
        <v>12803.392999999998</v>
      </c>
      <c r="F24" s="15">
        <f>F10+F18</f>
        <v>4216.07</v>
      </c>
      <c r="G24" s="15">
        <f t="shared" ref="G24:J24" si="6">G10+G18</f>
        <v>2739.7930000000001</v>
      </c>
      <c r="H24" s="15">
        <f t="shared" si="6"/>
        <v>2647.57</v>
      </c>
      <c r="I24" s="15">
        <f t="shared" si="6"/>
        <v>1624.98</v>
      </c>
      <c r="J24" s="15">
        <f t="shared" si="6"/>
        <v>1574.98</v>
      </c>
    </row>
    <row r="25" spans="1:16" x14ac:dyDescent="0.25">
      <c r="A25" s="43"/>
      <c r="B25" s="46"/>
      <c r="C25" s="49"/>
      <c r="D25" s="11" t="s">
        <v>7</v>
      </c>
      <c r="E25" s="15">
        <f>F25+G25+H25+I25+J25</f>
        <v>153000.43143999999</v>
      </c>
      <c r="F25" s="15">
        <f>F11+F19</f>
        <v>31303.730479999998</v>
      </c>
      <c r="G25" s="15">
        <f t="shared" ref="G25:J25" si="7">G11+G19</f>
        <v>31303.730479999998</v>
      </c>
      <c r="H25" s="15">
        <f t="shared" si="7"/>
        <v>31303.730479999998</v>
      </c>
      <c r="I25" s="15">
        <f t="shared" si="7"/>
        <v>29544.62</v>
      </c>
      <c r="J25" s="15">
        <f t="shared" si="7"/>
        <v>29544.62</v>
      </c>
    </row>
    <row r="26" spans="1:16" x14ac:dyDescent="0.25">
      <c r="A26" s="43"/>
      <c r="B26" s="46"/>
      <c r="C26" s="49"/>
      <c r="D26" s="11" t="s">
        <v>8</v>
      </c>
      <c r="E26" s="15">
        <f t="shared" ref="E26:E27" si="8">F26+G26+H26</f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</row>
    <row r="27" spans="1:16" x14ac:dyDescent="0.25">
      <c r="A27" s="44"/>
      <c r="B27" s="47"/>
      <c r="C27" s="50"/>
      <c r="D27" s="11" t="s">
        <v>9</v>
      </c>
      <c r="E27" s="15">
        <f t="shared" si="8"/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6" ht="12" customHeight="1" x14ac:dyDescent="0.25">
      <c r="A28" s="6"/>
      <c r="B28" s="7" t="s">
        <v>12</v>
      </c>
      <c r="C28" s="7"/>
      <c r="D28" s="7"/>
      <c r="E28" s="7"/>
      <c r="F28" s="7"/>
      <c r="G28" s="7"/>
      <c r="H28" s="7"/>
      <c r="I28" s="7"/>
      <c r="J28" s="1"/>
    </row>
    <row r="29" spans="1:16" ht="23.25" customHeight="1" x14ac:dyDescent="0.25">
      <c r="A29" s="6"/>
      <c r="B29" s="38" t="s">
        <v>13</v>
      </c>
      <c r="C29" s="38"/>
      <c r="D29" s="38"/>
      <c r="E29" s="38"/>
      <c r="F29" s="38"/>
      <c r="G29" s="38"/>
      <c r="H29" s="38"/>
      <c r="I29" s="23"/>
      <c r="J29" s="3"/>
      <c r="K29" s="4"/>
      <c r="L29" s="4"/>
      <c r="M29" s="4"/>
      <c r="N29" s="4"/>
      <c r="O29" s="4"/>
      <c r="P29" s="4"/>
    </row>
    <row r="30" spans="1:16" ht="12" customHeight="1" x14ac:dyDescent="0.25">
      <c r="A30" s="28" t="s">
        <v>10</v>
      </c>
      <c r="B30" s="28"/>
      <c r="C30" s="28"/>
      <c r="D30" s="28"/>
      <c r="E30" s="28"/>
      <c r="F30" s="28"/>
      <c r="G30" s="28"/>
      <c r="H30" s="28"/>
      <c r="I30" s="22"/>
      <c r="J30" s="1"/>
    </row>
    <row r="31" spans="1:16" x14ac:dyDescent="0.25">
      <c r="A31" s="1"/>
      <c r="B31" s="1"/>
      <c r="C31" s="1"/>
      <c r="D31" s="1"/>
      <c r="E31" s="1"/>
      <c r="F31" s="5"/>
      <c r="G31" s="5"/>
      <c r="H31" s="1"/>
      <c r="I31" s="1"/>
      <c r="J31" s="1"/>
    </row>
  </sheetData>
  <mergeCells count="25">
    <mergeCell ref="B7:J7"/>
    <mergeCell ref="A3:A4"/>
    <mergeCell ref="B3:B4"/>
    <mergeCell ref="C3:C4"/>
    <mergeCell ref="D3:D4"/>
    <mergeCell ref="A6:A13"/>
    <mergeCell ref="B8:B13"/>
    <mergeCell ref="C8:C13"/>
    <mergeCell ref="D9:H9"/>
    <mergeCell ref="A1:J1"/>
    <mergeCell ref="A2:J2"/>
    <mergeCell ref="A30:H30"/>
    <mergeCell ref="B16:B21"/>
    <mergeCell ref="C16:C21"/>
    <mergeCell ref="D17:H17"/>
    <mergeCell ref="B29:H29"/>
    <mergeCell ref="A14:A21"/>
    <mergeCell ref="A22:A27"/>
    <mergeCell ref="D23:H23"/>
    <mergeCell ref="B22:B27"/>
    <mergeCell ref="C22:C27"/>
    <mergeCell ref="E3:J3"/>
    <mergeCell ref="B14:J14"/>
    <mergeCell ref="B15:J15"/>
    <mergeCell ref="B6:J6"/>
  </mergeCells>
  <pageMargins left="0.70866141732283472" right="0.19685039370078741" top="0.55118110236220474" bottom="0.35433070866141736" header="0.31496062992125984" footer="0.31496062992125984"/>
  <pageSetup paperSize="9" scale="78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UristMunicipal</cp:lastModifiedBy>
  <cp:lastPrinted>2019-10-28T12:16:09Z</cp:lastPrinted>
  <dcterms:created xsi:type="dcterms:W3CDTF">2016-05-30T06:12:37Z</dcterms:created>
  <dcterms:modified xsi:type="dcterms:W3CDTF">2019-10-29T06:57:19Z</dcterms:modified>
</cp:coreProperties>
</file>