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27795" windowHeight="12405"/>
  </bookViews>
  <sheets>
    <sheet name="Лист1" sheetId="4" r:id="rId1"/>
    <sheet name="Лист2" sheetId="5" r:id="rId2"/>
  </sheets>
  <definedNames>
    <definedName name="_xlnm.Print_Titles" localSheetId="0">Лист1!$4:$5</definedName>
  </definedNames>
  <calcPr calcId="144525"/>
</workbook>
</file>

<file path=xl/calcChain.xml><?xml version="1.0" encoding="utf-8"?>
<calcChain xmlns="http://schemas.openxmlformats.org/spreadsheetml/2006/main">
  <c r="F197" i="4" l="1"/>
  <c r="F186" i="4" l="1"/>
  <c r="F187" i="4"/>
  <c r="F230" i="4"/>
  <c r="E230" i="4"/>
  <c r="D230" i="4"/>
  <c r="F231" i="4"/>
  <c r="F225" i="4"/>
  <c r="E225" i="4"/>
  <c r="D225" i="4"/>
  <c r="F226" i="4"/>
  <c r="F227" i="4"/>
  <c r="E143" i="4"/>
  <c r="E142" i="4"/>
  <c r="D143" i="4"/>
  <c r="D142" i="4"/>
  <c r="D44" i="4" l="1"/>
  <c r="F80" i="4"/>
  <c r="F97" i="4"/>
  <c r="F98" i="4"/>
  <c r="E87" i="4"/>
  <c r="E156" i="4" l="1"/>
  <c r="E155" i="4"/>
  <c r="E154" i="4"/>
  <c r="E153" i="4"/>
  <c r="D156" i="4"/>
  <c r="D155" i="4"/>
  <c r="D154" i="4"/>
  <c r="D153" i="4"/>
  <c r="E186" i="4"/>
  <c r="D186" i="4"/>
  <c r="E223" i="4"/>
  <c r="E222" i="4"/>
  <c r="E221" i="4"/>
  <c r="E220" i="4"/>
  <c r="D223" i="4"/>
  <c r="D222" i="4"/>
  <c r="D221" i="4"/>
  <c r="D220" i="4"/>
  <c r="E201" i="4"/>
  <c r="E200" i="4"/>
  <c r="E199" i="4"/>
  <c r="E198" i="4"/>
  <c r="E197" i="4" s="1"/>
  <c r="D201" i="4"/>
  <c r="D200" i="4"/>
  <c r="D194" i="4" s="1"/>
  <c r="D199" i="4"/>
  <c r="D198" i="4"/>
  <c r="D197" i="4" s="1"/>
  <c r="F209" i="4"/>
  <c r="E208" i="4"/>
  <c r="D208" i="4"/>
  <c r="E203" i="4"/>
  <c r="D203" i="4"/>
  <c r="E193" i="4"/>
  <c r="D192" i="4"/>
  <c r="E194" i="4"/>
  <c r="D193" i="4"/>
  <c r="F220" i="4" l="1"/>
  <c r="D219" i="4"/>
  <c r="E219" i="4"/>
  <c r="E152" i="4"/>
  <c r="D152" i="4"/>
  <c r="F208" i="4"/>
  <c r="F198" i="4"/>
  <c r="E192" i="4"/>
  <c r="F192" i="4" s="1"/>
  <c r="F219" i="4" l="1"/>
  <c r="F152" i="4"/>
  <c r="F179" i="4"/>
  <c r="F177" i="4"/>
  <c r="E175" i="4" l="1"/>
  <c r="D175" i="4"/>
  <c r="F175" i="4" l="1"/>
  <c r="F56" i="4"/>
  <c r="D274" i="4"/>
  <c r="F89" i="4"/>
  <c r="F90" i="4"/>
  <c r="F86" i="4"/>
  <c r="E33" i="4" l="1"/>
  <c r="F277" i="4" l="1"/>
  <c r="F276" i="4"/>
  <c r="F275" i="4"/>
  <c r="E274" i="4"/>
  <c r="F274" i="4" s="1"/>
  <c r="F269" i="4"/>
  <c r="E268" i="4"/>
  <c r="D268" i="4"/>
  <c r="E266" i="4"/>
  <c r="D266" i="4"/>
  <c r="E265" i="4"/>
  <c r="D265" i="4"/>
  <c r="E264" i="4"/>
  <c r="D264" i="4"/>
  <c r="E263" i="4"/>
  <c r="D263" i="4"/>
  <c r="F258" i="4"/>
  <c r="F257" i="4"/>
  <c r="E256" i="4"/>
  <c r="D256" i="4"/>
  <c r="F253" i="4"/>
  <c r="F252" i="4"/>
  <c r="E251" i="4"/>
  <c r="D251" i="4"/>
  <c r="E246" i="4"/>
  <c r="D246" i="4"/>
  <c r="E244" i="4"/>
  <c r="D244" i="4"/>
  <c r="E243" i="4"/>
  <c r="D243" i="4"/>
  <c r="E242" i="4"/>
  <c r="D242" i="4"/>
  <c r="E241" i="4"/>
  <c r="D241" i="4"/>
  <c r="F236" i="4"/>
  <c r="E235" i="4"/>
  <c r="D235" i="4"/>
  <c r="F182" i="4"/>
  <c r="F181" i="4"/>
  <c r="E180" i="4"/>
  <c r="D180" i="4"/>
  <c r="F171" i="4"/>
  <c r="F170" i="4"/>
  <c r="E169" i="4"/>
  <c r="D169" i="4"/>
  <c r="F165" i="4"/>
  <c r="F164" i="4"/>
  <c r="E163" i="4"/>
  <c r="D163" i="4"/>
  <c r="F160" i="4"/>
  <c r="F159" i="4"/>
  <c r="E158" i="4"/>
  <c r="D158" i="4"/>
  <c r="F148" i="4"/>
  <c r="E147" i="4"/>
  <c r="D147" i="4"/>
  <c r="E145" i="4"/>
  <c r="E133" i="4" s="1"/>
  <c r="D145" i="4"/>
  <c r="E144" i="4"/>
  <c r="D144" i="4"/>
  <c r="D132" i="4" s="1"/>
  <c r="D131" i="4"/>
  <c r="E130" i="4"/>
  <c r="F136" i="4"/>
  <c r="E135" i="4"/>
  <c r="D135" i="4"/>
  <c r="E124" i="4"/>
  <c r="D124" i="4"/>
  <c r="F121" i="4"/>
  <c r="E119" i="4"/>
  <c r="D119" i="4"/>
  <c r="F116" i="4"/>
  <c r="F115" i="4"/>
  <c r="E114" i="4"/>
  <c r="D114" i="4"/>
  <c r="E112" i="4"/>
  <c r="D112" i="4"/>
  <c r="E111" i="4"/>
  <c r="D111" i="4"/>
  <c r="E110" i="4"/>
  <c r="D110" i="4"/>
  <c r="E109" i="4"/>
  <c r="D109" i="4"/>
  <c r="F103" i="4"/>
  <c r="E102" i="4"/>
  <c r="D102" i="4"/>
  <c r="E97" i="4"/>
  <c r="D97" i="4"/>
  <c r="F94" i="4"/>
  <c r="F93" i="4"/>
  <c r="E92" i="4"/>
  <c r="D92" i="4"/>
  <c r="F88" i="4"/>
  <c r="D87" i="4"/>
  <c r="F83" i="4"/>
  <c r="E82" i="4"/>
  <c r="D82" i="4"/>
  <c r="E80" i="4"/>
  <c r="D80" i="4"/>
  <c r="E79" i="4"/>
  <c r="D79" i="4"/>
  <c r="E78" i="4"/>
  <c r="D78" i="4"/>
  <c r="E77" i="4"/>
  <c r="D77" i="4"/>
  <c r="F71" i="4"/>
  <c r="E70" i="4"/>
  <c r="D70" i="4"/>
  <c r="F66" i="4"/>
  <c r="E65" i="4"/>
  <c r="D65" i="4"/>
  <c r="F63" i="4"/>
  <c r="F62" i="4"/>
  <c r="F61" i="4"/>
  <c r="E60" i="4"/>
  <c r="D60" i="4"/>
  <c r="F59" i="4"/>
  <c r="F57" i="4"/>
  <c r="E55" i="4"/>
  <c r="D55" i="4"/>
  <c r="F53" i="4"/>
  <c r="F52" i="4"/>
  <c r="F51" i="4"/>
  <c r="F50" i="4"/>
  <c r="E49" i="4"/>
  <c r="D49" i="4"/>
  <c r="F46" i="4"/>
  <c r="F45" i="4"/>
  <c r="E44" i="4"/>
  <c r="E42" i="4"/>
  <c r="D42" i="4"/>
  <c r="E41" i="4"/>
  <c r="D41" i="4"/>
  <c r="E40" i="4"/>
  <c r="D40" i="4"/>
  <c r="E39" i="4"/>
  <c r="D39" i="4"/>
  <c r="F34" i="4"/>
  <c r="D33" i="4"/>
  <c r="F33" i="4" s="1"/>
  <c r="F29" i="4"/>
  <c r="E28" i="4"/>
  <c r="D28" i="4"/>
  <c r="E26" i="4"/>
  <c r="D26" i="4"/>
  <c r="E25" i="4"/>
  <c r="D25" i="4"/>
  <c r="E24" i="4"/>
  <c r="D24" i="4"/>
  <c r="E23" i="4"/>
  <c r="D23" i="4"/>
  <c r="F18" i="4"/>
  <c r="E17" i="4"/>
  <c r="D17" i="4"/>
  <c r="E9" i="4" l="1"/>
  <c r="D9" i="4"/>
  <c r="E8" i="4"/>
  <c r="E10" i="4"/>
  <c r="D10" i="4"/>
  <c r="D8" i="4"/>
  <c r="E7" i="4"/>
  <c r="D7" i="4"/>
  <c r="F265" i="4"/>
  <c r="E216" i="4"/>
  <c r="E262" i="4"/>
  <c r="E14" i="4"/>
  <c r="D217" i="4"/>
  <c r="E12" i="4"/>
  <c r="D13" i="4"/>
  <c r="E13" i="4"/>
  <c r="D12" i="4"/>
  <c r="D14" i="4"/>
  <c r="F256" i="4"/>
  <c r="F251" i="4"/>
  <c r="F242" i="4"/>
  <c r="D216" i="4"/>
  <c r="D240" i="4"/>
  <c r="E217" i="4"/>
  <c r="F241" i="4"/>
  <c r="F235" i="4"/>
  <c r="F180" i="4"/>
  <c r="E215" i="4"/>
  <c r="D214" i="4"/>
  <c r="E240" i="4"/>
  <c r="F263" i="4"/>
  <c r="F41" i="4"/>
  <c r="F169" i="4"/>
  <c r="F143" i="4"/>
  <c r="E131" i="4"/>
  <c r="F131" i="4" s="1"/>
  <c r="F163" i="4"/>
  <c r="F142" i="4"/>
  <c r="D130" i="4"/>
  <c r="F130" i="4" s="1"/>
  <c r="F154" i="4"/>
  <c r="F158" i="4"/>
  <c r="F153" i="4"/>
  <c r="E141" i="4"/>
  <c r="E132" i="4"/>
  <c r="F147" i="4"/>
  <c r="D133" i="4"/>
  <c r="D141" i="4"/>
  <c r="F110" i="4"/>
  <c r="F119" i="4"/>
  <c r="E108" i="4"/>
  <c r="D108" i="4"/>
  <c r="F109" i="4"/>
  <c r="F114" i="4"/>
  <c r="F65" i="4"/>
  <c r="F60" i="4"/>
  <c r="F55" i="4"/>
  <c r="F70" i="4"/>
  <c r="F39" i="4"/>
  <c r="F40" i="4"/>
  <c r="E38" i="4"/>
  <c r="F44" i="4"/>
  <c r="D38" i="4"/>
  <c r="F42" i="4"/>
  <c r="E15" i="4"/>
  <c r="F49" i="4"/>
  <c r="F264" i="4"/>
  <c r="E214" i="4"/>
  <c r="D215" i="4"/>
  <c r="D262" i="4"/>
  <c r="F268" i="4"/>
  <c r="F102" i="4"/>
  <c r="F92" i="4"/>
  <c r="F78" i="4"/>
  <c r="F87" i="4"/>
  <c r="F79" i="4"/>
  <c r="F77" i="4"/>
  <c r="D76" i="4"/>
  <c r="E76" i="4"/>
  <c r="F82" i="4"/>
  <c r="F135" i="4"/>
  <c r="F17" i="4"/>
  <c r="F23" i="4"/>
  <c r="F28" i="4"/>
  <c r="D15" i="4"/>
  <c r="D22" i="4"/>
  <c r="E22" i="4"/>
  <c r="F262" i="4" l="1"/>
  <c r="F15" i="4"/>
  <c r="F10" i="4"/>
  <c r="F14" i="4"/>
  <c r="F9" i="4"/>
  <c r="F216" i="4"/>
  <c r="D6" i="4"/>
  <c r="E11" i="4"/>
  <c r="F12" i="4"/>
  <c r="D11" i="4"/>
  <c r="E6" i="4"/>
  <c r="F8" i="4"/>
  <c r="F13" i="4"/>
  <c r="F7" i="4"/>
  <c r="F240" i="4"/>
  <c r="F215" i="4"/>
  <c r="D213" i="4"/>
  <c r="E213" i="4"/>
  <c r="D129" i="4"/>
  <c r="F141" i="4"/>
  <c r="E129" i="4"/>
  <c r="F108" i="4"/>
  <c r="F38" i="4"/>
  <c r="F214" i="4"/>
  <c r="F76" i="4"/>
  <c r="F22" i="4"/>
  <c r="F6" i="4" l="1"/>
  <c r="E195" i="4"/>
  <c r="E191" i="4" s="1"/>
  <c r="D195" i="4"/>
  <c r="D191" i="4" s="1"/>
  <c r="F11" i="4"/>
  <c r="F213" i="4"/>
  <c r="F129" i="4"/>
  <c r="F191" i="4" l="1"/>
</calcChain>
</file>

<file path=xl/sharedStrings.xml><?xml version="1.0" encoding="utf-8"?>
<sst xmlns="http://schemas.openxmlformats.org/spreadsheetml/2006/main" count="530" uniqueCount="130">
  <si>
    <t>№№ п/п</t>
  </si>
  <si>
    <t>Всего</t>
  </si>
  <si>
    <t>1.</t>
  </si>
  <si>
    <t>2.</t>
  </si>
  <si>
    <t>3.</t>
  </si>
  <si>
    <t>4.</t>
  </si>
  <si>
    <t>5.</t>
  </si>
  <si>
    <t>6.</t>
  </si>
  <si>
    <t>Приложение № 1</t>
  </si>
  <si>
    <t>Источники финансирования</t>
  </si>
  <si>
    <t>Фактическое исполнение</t>
  </si>
  <si>
    <t>Причины невыполнения мероприятий - низкой степени освоения финансирования и достижения показателей результативности выполнения мероприятий</t>
  </si>
  <si>
    <t>Объемы и источники финансирования (тыс. руб.)</t>
  </si>
  <si>
    <t>МБ</t>
  </si>
  <si>
    <t>ОБ</t>
  </si>
  <si>
    <t>ФБ</t>
  </si>
  <si>
    <t>ВБС</t>
  </si>
  <si>
    <t>Фактическая потребность обеспечена в полном объеме, кредиторской задолженности нет.</t>
  </si>
  <si>
    <t>Всего по муниципальным программам</t>
  </si>
  <si>
    <t>Наименование муниципальной программы</t>
  </si>
  <si>
    <t>в том числе:</t>
  </si>
  <si>
    <t>3.1.</t>
  </si>
  <si>
    <t>Подпрограмма 4 "Организация отдыха, оздоровления и занятости детей и молодежи, родителей с детьми в Ловозерском районе"</t>
  </si>
  <si>
    <t>3.2.</t>
  </si>
  <si>
    <t>3.3.</t>
  </si>
  <si>
    <t>Направление 1: Развитие и повышение качества человеческого капитала</t>
  </si>
  <si>
    <t>Тактическая цель 1.1. Формирование здорового образа жизни населения района, развитие физкультуры и спорта</t>
  </si>
  <si>
    <t>Тактическая цель 1.2. Повышение доступности и качества образования и обеспечение его соответствия требованиям инновационной экономики</t>
  </si>
  <si>
    <t>Подпрограмма 1 "Развитие дошкольного, общего и дополнительного образования детей"</t>
  </si>
  <si>
    <t>3.4.</t>
  </si>
  <si>
    <t>3.5.</t>
  </si>
  <si>
    <t>Подпрограмма 3 "Обеспечение реализации муниципальной программы и прочие мероприятия в области образования"</t>
  </si>
  <si>
    <t>3.6.</t>
  </si>
  <si>
    <t>Тактическая цель 1.3. Создание условий для обеспечения творческого и культурного развития личности, для участия населения в культурной жизни района</t>
  </si>
  <si>
    <t>4.1.</t>
  </si>
  <si>
    <t>4.2.</t>
  </si>
  <si>
    <t>4.3.</t>
  </si>
  <si>
    <t>4.4.</t>
  </si>
  <si>
    <t>5.1.</t>
  </si>
  <si>
    <t>Подпрограмма 1 "Улучшение положения и качества жизни социально уязвимых слоев населения"</t>
  </si>
  <si>
    <t>5.2.</t>
  </si>
  <si>
    <t>Подпрограмма 2 "Оказание мер социальной поддержки детям-сиротам, и детям, оставшимся без попечения родителей, лицам из их числа"</t>
  </si>
  <si>
    <t>Направление 5: Обеспечение экономического роста</t>
  </si>
  <si>
    <t>7.</t>
  </si>
  <si>
    <t>Тактическая цель 5.1. Повышение конкурентоспособности экономики района</t>
  </si>
  <si>
    <t>Направление 6: Повышение эффективности муниципального управления</t>
  </si>
  <si>
    <t>8.</t>
  </si>
  <si>
    <t>8.1.</t>
  </si>
  <si>
    <t>Тактическая цель 6.2. Повышение эффективности управления муниципальными финансами</t>
  </si>
  <si>
    <t>8.2.</t>
  </si>
  <si>
    <t>х</t>
  </si>
  <si>
    <t xml:space="preserve">Фактическая потребность обеспечена в полном объеме, кредиторской задолженности нет. </t>
  </si>
  <si>
    <t>Муниципальная программа муниципального образования Ловозерский район "Развитие физической культуры и спорта в Ловозерском районе" на 2017 - 2019 годы</t>
  </si>
  <si>
    <t>2.1.</t>
  </si>
  <si>
    <t>2.2.</t>
  </si>
  <si>
    <t>Подпрограмма 1 "Профилактика безнадзорности и правонарушений в Ловозерском районе"</t>
  </si>
  <si>
    <t>Подпрограмма 2 "Профилактика наркомании и алкоголизма в Ловозерском районе"</t>
  </si>
  <si>
    <t xml:space="preserve">Ведомственная целевая программа "Школьное здоровое питание в Ловозерском районе" </t>
  </si>
  <si>
    <t>Подпрограмма 2 "Развитие современной инфраструктуры системы образования"</t>
  </si>
  <si>
    <t xml:space="preserve">Аналитическая ведомственная целевая программа "Развитие системы образования через эффективное выполнение муниципальных функций" 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</si>
  <si>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2017 - 2019 годы</t>
  </si>
  <si>
    <t>Подпрограмма 1 "Развитие и сохранение культуры, народного творчества и промыслов в Ловозерском районе"</t>
  </si>
  <si>
    <t>Подпрограмма 2 "Сохранение и развитие библиотечной, культурно-досуговой деятельности и дополнительного образования детей в сфере культуры и искусства Ловозерского района"</t>
  </si>
  <si>
    <t>Подпрограмма 3 "Модернизация учреждений культуры в Ловозерском районе"</t>
  </si>
  <si>
    <t>Подпрограмма 4 "Наследие"</t>
  </si>
  <si>
    <t>4.5.</t>
  </si>
  <si>
    <t>Аналитическая ведомственная целевая программа "Обеспечение деятельности Отдела по культуре Ловозерского района"</t>
  </si>
  <si>
    <t>Муниципальная программа муниципального образования Ловозерский район "Социальная поддержка отдельных категорий граждан" на 2017 - 2019 годы</t>
  </si>
  <si>
    <t>Муниципальная программа муниципального образования Ловозерский район "Доступная среда в Ловозерском районе" на 2015 - 2018 годы</t>
  </si>
  <si>
    <t>Направление 3: Повышение безопасности населения района</t>
  </si>
  <si>
    <t>Тактическая цель 3.1. Обеспечение безопасности населения района</t>
  </si>
  <si>
    <t>Муниципальная программа муниципального образования Ловозерский район "Профилактика экстремизма и терроризма в Ловозерском районе" на 2017-2019 годы</t>
  </si>
  <si>
    <t>Направление 4: Организация транспортного обслуживания населения района и создание комфортных условий проживания</t>
  </si>
  <si>
    <t>Тактическая цель 4.1. Организация транспортного обслуживания населения района</t>
  </si>
  <si>
    <t>Муниципальная программа муниципального образования Ловозерский район "Транспортное обслуживание населения в Ловозерском районе" на 2017-2019 годы</t>
  </si>
  <si>
    <t>Тактическая цель 3.2. Повышение безопасности дорожного движения</t>
  </si>
  <si>
    <t>Подпрограмма 2 "Повышение безопасности дорожного движения"</t>
  </si>
  <si>
    <t>Ведомственная целевая программа "Транспортное обслуживание населения между поселениями района"</t>
  </si>
  <si>
    <t>8.3</t>
  </si>
  <si>
    <t>Ведомственная целевая программа "Транспортное обслуживание населения муниципального образования сельское поселение Ловозеро Ловозерского района"</t>
  </si>
  <si>
    <t>Тактическая цель 4.3.Улучшение благоустроенности территории муниципального образования сельское поселение Ловозеро Ловозерского района</t>
  </si>
  <si>
    <t>8.4.</t>
  </si>
  <si>
    <t>Тактическая цель 4.2. Обеспечение населения муниципального образования сельское поселение Ловозеро Ловозерского района качественным, комфортным и доступным жильём</t>
  </si>
  <si>
    <t>9.</t>
  </si>
  <si>
    <t>Муниципальная программа муниципального образования Ловозерский район "Устойчивое развитие сельских территорий Ловозерского района" на 2017-2020 годы</t>
  </si>
  <si>
    <t>10.</t>
  </si>
  <si>
    <t>Муниципальная программа муниципального образования Ловозерский район "Обеспечение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жильём" на 2017-2020 годы</t>
  </si>
  <si>
    <t>11.</t>
  </si>
  <si>
    <t>Тактическая цель 6.1. Повышение эффективности управления муниципальным имуществом</t>
  </si>
  <si>
    <t>12.</t>
  </si>
  <si>
    <t>Муниципальная программа муниципального образования Ловозерский район "Энергосбережение и повышение энергетической эффективности в муниципальном образовании Ловозерский район" на 2017-2019 годы</t>
  </si>
  <si>
    <t>Подпрограмма 1 "Энергосбережение и повышение энергетической эффективности в муниципальных учреждениях муниципального образования Ловозерский район</t>
  </si>
  <si>
    <t>12.2.</t>
  </si>
  <si>
    <t>Подпрограмма 2 "Энергосбережение и повышение энергетической эффективности жилищно-коммунальной инфраструктуры муниципального образования сельское поселение Ловозеро</t>
  </si>
  <si>
    <t>Подпрограмма 3 "Обеспечение нефтепродуктами и топливом отдаленных населенных пунктов с ограниченными сроками завоза грузов муниципального образования сельское поселение Ловозеро Ловозерского района"</t>
  </si>
  <si>
    <t>13.</t>
  </si>
  <si>
    <t>Подпрограмма 1"Повышение эффективности бюджетных расходов муниципального образования Ловозерский район" на 2017 - 2019 годы</t>
  </si>
  <si>
    <t>13.1</t>
  </si>
  <si>
    <t>Ведомственная целевая программа "Обеспечение качественного и сбалансированного управления бюджетными средствами муниципального образования Ловозерский район" на 2017 - 2019 годы</t>
  </si>
  <si>
    <t>14.</t>
  </si>
  <si>
    <t>Муниципальная программа муниципального образования Ловозерский район "Развитие туризма в Ловозерском районе" на 2017-2019 годы</t>
  </si>
  <si>
    <t>Муниципальная программа муниципального образования Ловозерский район "Профилактика правонарушений, наркомании и алкоголизма в Ловозерском районе" на 2017 - 2019 годы</t>
  </si>
  <si>
    <t>Подпрограмма 1 "Создание этнографического комплекса "Саамская деревня"</t>
  </si>
  <si>
    <t>Подпрограмма 2 "Информационное обеспечение развития туризма в Ловозерском районе"</t>
  </si>
  <si>
    <t>Экономия денежных средств по конкурсным процедурам</t>
  </si>
  <si>
    <t>Тактическая цель 1.4. Укрепление семьи и усиление защиты социально уязвимых слоев населения, граждан, оказавшихся в трудной жизненной ситуации</t>
  </si>
  <si>
    <t xml:space="preserve">Муниципальная программа муниципального образования "Развитие образования Ловозерского района" на 2017 - 2019 годы </t>
  </si>
  <si>
    <t>Муниципальная программа муниципального образования Ловозерский район "Управление муниципальными финансами" на 2017 - 2019 годы</t>
  </si>
  <si>
    <t>Сведения о финансировании муниципальных программ в 2018 году</t>
  </si>
  <si>
    <t>Предусмотрено программой на 2018 год</t>
  </si>
  <si>
    <t>Муниципальная программа муниципального образования Ловозерский район "Организация ритуальных услуг и содержание мест захоронения на территории муниципального образования сельское поселение Ловозеро Ловозерского района" на 2018-2020 годы</t>
  </si>
  <si>
    <t>12.1</t>
  </si>
  <si>
    <t>13.2</t>
  </si>
  <si>
    <t>13.3</t>
  </si>
  <si>
    <t>14.1</t>
  </si>
  <si>
    <t>14.2</t>
  </si>
  <si>
    <t>14.3</t>
  </si>
  <si>
    <t>15.</t>
  </si>
  <si>
    <t>15.1</t>
  </si>
  <si>
    <t>15.2</t>
  </si>
  <si>
    <t>Муниципальная программа муниципального образования Ловозерский район "Управление муниципальным жилищным фондом и развитие жилищно-коммунального комплекса на территории муниципального образования сельское поселение Ловозеро Ловозерского района" на 2018-2020 годы</t>
  </si>
  <si>
    <t>Подпрограмма 1 "Капитальный ремонт общего имущества в многоквартирных домах муниципального жилищного фонда муниципального образования Ловозерский район"</t>
  </si>
  <si>
    <t>Подпрограмма 2 "Ремонт и содержание муниципального жилищного фонда муниципального образования Ловозерский район"</t>
  </si>
  <si>
    <t>Подпрограмма 3 "Развитие жилищно-коммунального комплекса на территории муниципального образования сельское поселение Ловозеро Ловозерского района"</t>
  </si>
  <si>
    <t>Подпрограмма 1 "Содержание и ремонт автомобильных дорог"</t>
  </si>
  <si>
    <t>В связи с отсутствием источника финансирования, действие программы в 2018 году приостановлено</t>
  </si>
  <si>
    <t>В связи с отсутствием источника финансирования или инвестора, действие подпрограммы в 2018 году приостановлено</t>
  </si>
  <si>
    <t>Низкая степень освоения финансирования  обусловлена длительностью проведения конкурсных процедур на изготовление проектной документации объектов коммунальной инфраструктуры и дорог на предоставленных на безвозмездной основе земельных участках для строительства жилья многодетным семьям, расходы по оплате которого после выполнения работ, планируется осуществить в 2019 году.</t>
  </si>
  <si>
    <t>Фактическая потребность обеспечена в полном объеме.</t>
  </si>
  <si>
    <t>Степень освоения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</si>
</sst>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"/>
    <numFmt numFmtId="167" formatCode="0.00000"/>
    <numFmt numFmtId="168" formatCode="#,##0.000"/>
    <numFmt numFmtId="169" formatCode="#,##0.00000"/>
    <numFmt numFmtId="170" formatCode="#,##0.0000"/>
    <numFmt numFmtId="171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2" fillId="4" borderId="1" xfId="0" applyFont="1" applyFill="1" applyBorder="1"/>
    <xf numFmtId="0" fontId="1" fillId="4" borderId="1" xfId="0" applyFont="1" applyFill="1" applyBorder="1"/>
    <xf numFmtId="2" fontId="4" fillId="3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2" fontId="8" fillId="5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2" fontId="8" fillId="6" borderId="1" xfId="0" applyNumberFormat="1" applyFont="1" applyFill="1" applyBorder="1" applyAlignment="1">
      <alignment horizontal="center"/>
    </xf>
    <xf numFmtId="2" fontId="9" fillId="6" borderId="1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2" fontId="1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2" fillId="4" borderId="1" xfId="0" applyNumberFormat="1" applyFont="1" applyFill="1" applyBorder="1" applyAlignment="1">
      <alignment horizontal="center" vertical="center"/>
    </xf>
    <xf numFmtId="167" fontId="1" fillId="4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169" fontId="4" fillId="0" borderId="1" xfId="0" applyNumberFormat="1" applyFont="1" applyBorder="1" applyAlignment="1">
      <alignment horizontal="center"/>
    </xf>
    <xf numFmtId="169" fontId="3" fillId="0" borderId="1" xfId="0" applyNumberFormat="1" applyFont="1" applyBorder="1" applyAlignment="1">
      <alignment horizontal="center"/>
    </xf>
    <xf numFmtId="167" fontId="2" fillId="4" borderId="1" xfId="0" applyNumberFormat="1" applyFont="1" applyFill="1" applyBorder="1" applyAlignment="1">
      <alignment horizontal="center"/>
    </xf>
    <xf numFmtId="167" fontId="1" fillId="4" borderId="1" xfId="0" applyNumberFormat="1" applyFont="1" applyFill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169" fontId="2" fillId="4" borderId="1" xfId="0" applyNumberFormat="1" applyFont="1" applyFill="1" applyBorder="1" applyAlignment="1">
      <alignment horizontal="center"/>
    </xf>
    <xf numFmtId="169" fontId="1" fillId="4" borderId="1" xfId="0" applyNumberFormat="1" applyFont="1" applyFill="1" applyBorder="1" applyAlignment="1">
      <alignment horizontal="center"/>
    </xf>
    <xf numFmtId="167" fontId="3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9" fontId="3" fillId="0" borderId="2" xfId="0" applyNumberFormat="1" applyFont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70" fontId="3" fillId="0" borderId="1" xfId="0" applyNumberFormat="1" applyFont="1" applyBorder="1" applyAlignment="1">
      <alignment horizontal="center"/>
    </xf>
    <xf numFmtId="170" fontId="4" fillId="0" borderId="1" xfId="0" applyNumberFormat="1" applyFont="1" applyBorder="1" applyAlignment="1">
      <alignment horizontal="center"/>
    </xf>
    <xf numFmtId="171" fontId="3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6" fontId="1" fillId="4" borderId="1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7" fontId="3" fillId="3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166" fontId="3" fillId="3" borderId="1" xfId="0" applyNumberFormat="1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67" fontId="2" fillId="4" borderId="1" xfId="0" applyNumberFormat="1" applyFont="1" applyFill="1" applyBorder="1" applyAlignment="1">
      <alignment horizontal="center" vertical="center" wrapText="1"/>
    </xf>
    <xf numFmtId="167" fontId="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170" fontId="2" fillId="4" borderId="1" xfId="0" applyNumberFormat="1" applyFont="1" applyFill="1" applyBorder="1" applyAlignment="1">
      <alignment horizontal="center"/>
    </xf>
    <xf numFmtId="170" fontId="1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8" fontId="8" fillId="5" borderId="1" xfId="0" applyNumberFormat="1" applyFont="1" applyFill="1" applyBorder="1" applyAlignment="1">
      <alignment horizontal="center"/>
    </xf>
    <xf numFmtId="170" fontId="8" fillId="5" borderId="1" xfId="0" applyNumberFormat="1" applyFont="1" applyFill="1" applyBorder="1" applyAlignment="1">
      <alignment horizontal="center"/>
    </xf>
    <xf numFmtId="169" fontId="8" fillId="5" borderId="1" xfId="0" applyNumberFormat="1" applyFont="1" applyFill="1" applyBorder="1" applyAlignment="1">
      <alignment horizontal="center"/>
    </xf>
    <xf numFmtId="171" fontId="8" fillId="5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8"/>
  <sheetViews>
    <sheetView tabSelected="1" view="pageLayout" zoomScaleNormal="100" workbookViewId="0">
      <selection activeCell="F4" sqref="F4:F5"/>
    </sheetView>
  </sheetViews>
  <sheetFormatPr defaultRowHeight="15" x14ac:dyDescent="0.25"/>
  <cols>
    <col min="1" max="1" width="4.5703125" customWidth="1"/>
    <col min="2" max="2" width="44.28515625" customWidth="1"/>
    <col min="3" max="4" width="14.28515625" customWidth="1"/>
    <col min="5" max="5" width="11.7109375" customWidth="1"/>
    <col min="6" max="6" width="9.42578125" customWidth="1"/>
    <col min="7" max="7" width="36.7109375" customWidth="1"/>
  </cols>
  <sheetData>
    <row r="1" spans="1:7" x14ac:dyDescent="0.25">
      <c r="A1" s="1"/>
      <c r="B1" s="1"/>
      <c r="C1" s="1"/>
      <c r="D1" s="1"/>
      <c r="E1" s="1"/>
      <c r="F1" s="1"/>
      <c r="G1" s="3" t="s">
        <v>8</v>
      </c>
    </row>
    <row r="2" spans="1:7" x14ac:dyDescent="0.25">
      <c r="A2" s="189" t="s">
        <v>108</v>
      </c>
      <c r="B2" s="189"/>
      <c r="C2" s="189"/>
      <c r="D2" s="189"/>
      <c r="E2" s="189"/>
      <c r="F2" s="189"/>
      <c r="G2" s="189"/>
    </row>
    <row r="3" spans="1:7" x14ac:dyDescent="0.25">
      <c r="A3" s="1"/>
      <c r="B3" s="1"/>
      <c r="C3" s="1"/>
      <c r="D3" s="1"/>
      <c r="E3" s="1"/>
      <c r="F3" s="1"/>
      <c r="G3" s="1"/>
    </row>
    <row r="4" spans="1:7" ht="15" customHeight="1" x14ac:dyDescent="0.25">
      <c r="A4" s="194" t="s">
        <v>0</v>
      </c>
      <c r="B4" s="195" t="s">
        <v>19</v>
      </c>
      <c r="C4" s="193" t="s">
        <v>12</v>
      </c>
      <c r="D4" s="193"/>
      <c r="E4" s="193"/>
      <c r="F4" s="194" t="s">
        <v>129</v>
      </c>
      <c r="G4" s="196" t="s">
        <v>11</v>
      </c>
    </row>
    <row r="5" spans="1:7" ht="38.25" x14ac:dyDescent="0.25">
      <c r="A5" s="194"/>
      <c r="B5" s="195"/>
      <c r="C5" s="2" t="s">
        <v>9</v>
      </c>
      <c r="D5" s="2" t="s">
        <v>109</v>
      </c>
      <c r="E5" s="2" t="s">
        <v>10</v>
      </c>
      <c r="F5" s="194"/>
      <c r="G5" s="197"/>
    </row>
    <row r="6" spans="1:7" x14ac:dyDescent="0.25">
      <c r="A6" s="192"/>
      <c r="B6" s="190" t="s">
        <v>18</v>
      </c>
      <c r="C6" s="56" t="s">
        <v>1</v>
      </c>
      <c r="D6" s="121">
        <f>SUM(D7:D10)</f>
        <v>734793.53324000014</v>
      </c>
      <c r="E6" s="120">
        <f>SUM(E7:E10)</f>
        <v>716152.35080000013</v>
      </c>
      <c r="F6" s="57">
        <f t="shared" ref="F6:F15" si="0">E6/D6</f>
        <v>0.97463072060827272</v>
      </c>
      <c r="G6" s="192"/>
    </row>
    <row r="7" spans="1:7" x14ac:dyDescent="0.25">
      <c r="A7" s="192"/>
      <c r="B7" s="191"/>
      <c r="C7" s="56" t="s">
        <v>13</v>
      </c>
      <c r="D7" s="120">
        <f>D18+D23+D39+D77+D109+D125+D136+D142+D176+D181+D187+D198+D220+D241+D263</f>
        <v>250500.96526000003</v>
      </c>
      <c r="E7" s="120">
        <f>E18+E23+E39+E77+E109+E125+E136+E142+E176+E181+E187+E198+E220+E241+E263</f>
        <v>247280.08017</v>
      </c>
      <c r="F7" s="57">
        <f t="shared" si="0"/>
        <v>0.9871422248347147</v>
      </c>
      <c r="G7" s="192"/>
    </row>
    <row r="8" spans="1:7" x14ac:dyDescent="0.25">
      <c r="A8" s="192"/>
      <c r="B8" s="191"/>
      <c r="C8" s="56" t="s">
        <v>14</v>
      </c>
      <c r="D8" s="120">
        <f>D19+D24+D40+D78+D110+D126+D137+D143+D177+D182+D188+D199+D221+D242+D264</f>
        <v>469456.82255000004</v>
      </c>
      <c r="E8" s="119">
        <f>E19+E24+E40+E78+E110+E126+E137+E143+E177+E182+E188+E199+E221+E242+E264</f>
        <v>454144.72895000008</v>
      </c>
      <c r="F8" s="57">
        <f t="shared" si="0"/>
        <v>0.96738338252956346</v>
      </c>
      <c r="G8" s="192"/>
    </row>
    <row r="9" spans="1:7" x14ac:dyDescent="0.25">
      <c r="A9" s="192"/>
      <c r="B9" s="191"/>
      <c r="C9" s="56" t="s">
        <v>15</v>
      </c>
      <c r="D9" s="120">
        <f>D20+D25+D41+D79+D111+D127+D138+D144+D178+D183+D189+D200++D222+D243+D265</f>
        <v>2624.7454299999999</v>
      </c>
      <c r="E9" s="120">
        <f>E20+E25+E41+E79+E111+E127+E138+E144+E178+E183+E189+E200+E222+E243+E265</f>
        <v>2624.7454299999999</v>
      </c>
      <c r="F9" s="57">
        <f t="shared" si="0"/>
        <v>1</v>
      </c>
      <c r="G9" s="192"/>
    </row>
    <row r="10" spans="1:7" x14ac:dyDescent="0.25">
      <c r="A10" s="192"/>
      <c r="B10" s="191"/>
      <c r="C10" s="56" t="s">
        <v>16</v>
      </c>
      <c r="D10" s="122">
        <f>D21+D26+D42+D80+D112+D128+D139+D145+D179+D184+D190+D201+D223+D244+D266</f>
        <v>12211</v>
      </c>
      <c r="E10" s="120">
        <f>E21+E26+E42+E80+E112+E128+E139+E145+E179+E184+E190+E201+E223+E244+E266</f>
        <v>12102.796249999999</v>
      </c>
      <c r="F10" s="57">
        <f>E10/D10</f>
        <v>0.99113882974367373</v>
      </c>
      <c r="G10" s="192"/>
    </row>
    <row r="11" spans="1:7" ht="15" customHeight="1" x14ac:dyDescent="0.25">
      <c r="A11" s="198"/>
      <c r="B11" s="157" t="s">
        <v>25</v>
      </c>
      <c r="C11" s="59" t="s">
        <v>1</v>
      </c>
      <c r="D11" s="60">
        <f>SUM(D12:D15)</f>
        <v>540216.11713999999</v>
      </c>
      <c r="E11" s="60">
        <f>E12+E13+E14+E15</f>
        <v>527372.62985999999</v>
      </c>
      <c r="F11" s="60">
        <f t="shared" si="0"/>
        <v>0.97622527934191283</v>
      </c>
      <c r="G11" s="198"/>
    </row>
    <row r="12" spans="1:7" x14ac:dyDescent="0.25">
      <c r="A12" s="199"/>
      <c r="B12" s="160"/>
      <c r="C12" s="59" t="s">
        <v>13</v>
      </c>
      <c r="D12" s="61">
        <f t="shared" ref="D12:E15" si="1">D18+D23+D39+D77+D109+D125</f>
        <v>226916.08347000001</v>
      </c>
      <c r="E12" s="61">
        <f t="shared" si="1"/>
        <v>225242.84771</v>
      </c>
      <c r="F12" s="61">
        <f t="shared" si="0"/>
        <v>0.99262619143423902</v>
      </c>
      <c r="G12" s="199"/>
    </row>
    <row r="13" spans="1:7" x14ac:dyDescent="0.25">
      <c r="A13" s="199"/>
      <c r="B13" s="160"/>
      <c r="C13" s="59" t="s">
        <v>14</v>
      </c>
      <c r="D13" s="61">
        <f t="shared" si="1"/>
        <v>299890.08824000001</v>
      </c>
      <c r="E13" s="61">
        <f t="shared" si="1"/>
        <v>288724.07747000002</v>
      </c>
      <c r="F13" s="61">
        <f t="shared" si="0"/>
        <v>0.96276632270332352</v>
      </c>
      <c r="G13" s="199"/>
    </row>
    <row r="14" spans="1:7" x14ac:dyDescent="0.25">
      <c r="A14" s="199"/>
      <c r="B14" s="160"/>
      <c r="C14" s="59" t="s">
        <v>15</v>
      </c>
      <c r="D14" s="61">
        <f t="shared" si="1"/>
        <v>1823.94543</v>
      </c>
      <c r="E14" s="61">
        <f t="shared" si="1"/>
        <v>1823.94543</v>
      </c>
      <c r="F14" s="61">
        <f t="shared" si="0"/>
        <v>1</v>
      </c>
      <c r="G14" s="199"/>
    </row>
    <row r="15" spans="1:7" x14ac:dyDescent="0.25">
      <c r="A15" s="200"/>
      <c r="B15" s="201"/>
      <c r="C15" s="62" t="s">
        <v>16</v>
      </c>
      <c r="D15" s="61">
        <f t="shared" si="1"/>
        <v>11586</v>
      </c>
      <c r="E15" s="61">
        <f t="shared" si="1"/>
        <v>11581.759249999999</v>
      </c>
      <c r="F15" s="61">
        <f t="shared" si="0"/>
        <v>0.99963397635076812</v>
      </c>
      <c r="G15" s="200"/>
    </row>
    <row r="16" spans="1:7" x14ac:dyDescent="0.25">
      <c r="A16" s="139" t="s">
        <v>26</v>
      </c>
      <c r="B16" s="140"/>
      <c r="C16" s="140"/>
      <c r="D16" s="140"/>
      <c r="E16" s="140"/>
      <c r="F16" s="140"/>
      <c r="G16" s="141"/>
    </row>
    <row r="17" spans="1:7" ht="15" customHeight="1" x14ac:dyDescent="0.25">
      <c r="A17" s="161" t="s">
        <v>2</v>
      </c>
      <c r="B17" s="148" t="s">
        <v>52</v>
      </c>
      <c r="C17" s="40" t="s">
        <v>1</v>
      </c>
      <c r="D17" s="35">
        <f>SUM(D18:D21)</f>
        <v>316</v>
      </c>
      <c r="E17" s="75">
        <f>SUM(E18:E21)</f>
        <v>315.97651999999999</v>
      </c>
      <c r="F17" s="35">
        <f t="shared" ref="F17:F23" si="2">E17/D17</f>
        <v>0.99992569620253158</v>
      </c>
      <c r="G17" s="148" t="s">
        <v>17</v>
      </c>
    </row>
    <row r="18" spans="1:7" ht="15" customHeight="1" x14ac:dyDescent="0.25">
      <c r="A18" s="162"/>
      <c r="B18" s="149"/>
      <c r="C18" s="32" t="s">
        <v>13</v>
      </c>
      <c r="D18" s="38">
        <v>316</v>
      </c>
      <c r="E18" s="76">
        <v>315.97651999999999</v>
      </c>
      <c r="F18" s="38">
        <f t="shared" si="2"/>
        <v>0.99992569620253158</v>
      </c>
      <c r="G18" s="149"/>
    </row>
    <row r="19" spans="1:7" ht="15" customHeight="1" x14ac:dyDescent="0.25">
      <c r="A19" s="162"/>
      <c r="B19" s="149"/>
      <c r="C19" s="32" t="s">
        <v>14</v>
      </c>
      <c r="D19" s="38">
        <v>0</v>
      </c>
      <c r="E19" s="38">
        <v>0</v>
      </c>
      <c r="F19" s="38" t="s">
        <v>50</v>
      </c>
      <c r="G19" s="149"/>
    </row>
    <row r="20" spans="1:7" ht="15" customHeight="1" x14ac:dyDescent="0.25">
      <c r="A20" s="162"/>
      <c r="B20" s="149"/>
      <c r="C20" s="32" t="s">
        <v>15</v>
      </c>
      <c r="D20" s="38">
        <v>0</v>
      </c>
      <c r="E20" s="38">
        <v>0</v>
      </c>
      <c r="F20" s="38" t="s">
        <v>50</v>
      </c>
      <c r="G20" s="149"/>
    </row>
    <row r="21" spans="1:7" ht="15" customHeight="1" x14ac:dyDescent="0.25">
      <c r="A21" s="163"/>
      <c r="B21" s="150"/>
      <c r="C21" s="32" t="s">
        <v>16</v>
      </c>
      <c r="D21" s="38">
        <v>0</v>
      </c>
      <c r="E21" s="38">
        <v>0</v>
      </c>
      <c r="F21" s="38" t="s">
        <v>50</v>
      </c>
      <c r="G21" s="150"/>
    </row>
    <row r="22" spans="1:7" ht="15" customHeight="1" x14ac:dyDescent="0.25">
      <c r="A22" s="179" t="s">
        <v>3</v>
      </c>
      <c r="B22" s="138" t="s">
        <v>101</v>
      </c>
      <c r="C22" s="33" t="s">
        <v>1</v>
      </c>
      <c r="D22" s="48">
        <f>SUM(D23:D26)</f>
        <v>315</v>
      </c>
      <c r="E22" s="81">
        <f>SUM(E23:E26)</f>
        <v>303.99549000000002</v>
      </c>
      <c r="F22" s="35">
        <f t="shared" si="2"/>
        <v>0.96506504761904766</v>
      </c>
      <c r="G22" s="138" t="s">
        <v>17</v>
      </c>
    </row>
    <row r="23" spans="1:7" x14ac:dyDescent="0.25">
      <c r="A23" s="179"/>
      <c r="B23" s="202"/>
      <c r="C23" s="36" t="s">
        <v>13</v>
      </c>
      <c r="D23" s="46">
        <f t="shared" ref="D23:E26" si="3">D29+D34</f>
        <v>315</v>
      </c>
      <c r="E23" s="82">
        <f t="shared" si="3"/>
        <v>303.99549000000002</v>
      </c>
      <c r="F23" s="38">
        <f t="shared" si="2"/>
        <v>0.96506504761904766</v>
      </c>
      <c r="G23" s="138"/>
    </row>
    <row r="24" spans="1:7" x14ac:dyDescent="0.25">
      <c r="A24" s="179"/>
      <c r="B24" s="202"/>
      <c r="C24" s="36" t="s">
        <v>14</v>
      </c>
      <c r="D24" s="46">
        <f t="shared" si="3"/>
        <v>0</v>
      </c>
      <c r="E24" s="46">
        <f t="shared" si="3"/>
        <v>0</v>
      </c>
      <c r="F24" s="38" t="s">
        <v>50</v>
      </c>
      <c r="G24" s="138"/>
    </row>
    <row r="25" spans="1:7" x14ac:dyDescent="0.25">
      <c r="A25" s="179"/>
      <c r="B25" s="202"/>
      <c r="C25" s="36" t="s">
        <v>15</v>
      </c>
      <c r="D25" s="46">
        <f t="shared" si="3"/>
        <v>0</v>
      </c>
      <c r="E25" s="46">
        <f t="shared" si="3"/>
        <v>0</v>
      </c>
      <c r="F25" s="38" t="s">
        <v>50</v>
      </c>
      <c r="G25" s="138"/>
    </row>
    <row r="26" spans="1:7" x14ac:dyDescent="0.25">
      <c r="A26" s="179"/>
      <c r="B26" s="202"/>
      <c r="C26" s="36" t="s">
        <v>16</v>
      </c>
      <c r="D26" s="46">
        <f t="shared" si="3"/>
        <v>0</v>
      </c>
      <c r="E26" s="46">
        <f t="shared" si="3"/>
        <v>0</v>
      </c>
      <c r="F26" s="38" t="s">
        <v>50</v>
      </c>
      <c r="G26" s="138"/>
    </row>
    <row r="27" spans="1:7" x14ac:dyDescent="0.25">
      <c r="A27" s="173" t="s">
        <v>20</v>
      </c>
      <c r="B27" s="174"/>
      <c r="C27" s="174"/>
      <c r="D27" s="174"/>
      <c r="E27" s="174"/>
      <c r="F27" s="174"/>
      <c r="G27" s="175"/>
    </row>
    <row r="28" spans="1:7" ht="15" customHeight="1" x14ac:dyDescent="0.25">
      <c r="A28" s="170" t="s">
        <v>53</v>
      </c>
      <c r="B28" s="126" t="s">
        <v>55</v>
      </c>
      <c r="C28" s="11" t="s">
        <v>1</v>
      </c>
      <c r="D28" s="15">
        <f>SUM(D29:D32)</f>
        <v>298</v>
      </c>
      <c r="E28" s="79">
        <f>SUM(E29:E32)</f>
        <v>290.01404000000002</v>
      </c>
      <c r="F28" s="58">
        <f t="shared" ref="F28:F42" si="4">E28/D28</f>
        <v>0.97320147651006716</v>
      </c>
      <c r="G28" s="126" t="s">
        <v>17</v>
      </c>
    </row>
    <row r="29" spans="1:7" x14ac:dyDescent="0.25">
      <c r="A29" s="171"/>
      <c r="B29" s="127"/>
      <c r="C29" s="10" t="s">
        <v>13</v>
      </c>
      <c r="D29" s="13">
        <v>298</v>
      </c>
      <c r="E29" s="80">
        <v>290.01404000000002</v>
      </c>
      <c r="F29" s="16">
        <f t="shared" si="4"/>
        <v>0.97320147651006716</v>
      </c>
      <c r="G29" s="127"/>
    </row>
    <row r="30" spans="1:7" x14ac:dyDescent="0.25">
      <c r="A30" s="171"/>
      <c r="B30" s="127"/>
      <c r="C30" s="10" t="s">
        <v>14</v>
      </c>
      <c r="D30" s="13">
        <v>0</v>
      </c>
      <c r="E30" s="13">
        <v>0</v>
      </c>
      <c r="F30" s="16" t="s">
        <v>50</v>
      </c>
      <c r="G30" s="127"/>
    </row>
    <row r="31" spans="1:7" x14ac:dyDescent="0.25">
      <c r="A31" s="171"/>
      <c r="B31" s="127"/>
      <c r="C31" s="10" t="s">
        <v>15</v>
      </c>
      <c r="D31" s="13">
        <v>0</v>
      </c>
      <c r="E31" s="13">
        <v>0</v>
      </c>
      <c r="F31" s="16" t="s">
        <v>50</v>
      </c>
      <c r="G31" s="127"/>
    </row>
    <row r="32" spans="1:7" x14ac:dyDescent="0.25">
      <c r="A32" s="24"/>
      <c r="B32" s="25"/>
      <c r="C32" s="10" t="s">
        <v>16</v>
      </c>
      <c r="D32" s="13">
        <v>0</v>
      </c>
      <c r="E32" s="13">
        <v>0</v>
      </c>
      <c r="F32" s="16" t="s">
        <v>50</v>
      </c>
      <c r="G32" s="128"/>
    </row>
    <row r="33" spans="1:7" ht="15" customHeight="1" x14ac:dyDescent="0.25">
      <c r="A33" s="170" t="s">
        <v>54</v>
      </c>
      <c r="B33" s="126" t="s">
        <v>56</v>
      </c>
      <c r="C33" s="11" t="s">
        <v>1</v>
      </c>
      <c r="D33" s="15">
        <f>SUM(D34:D37)</f>
        <v>17</v>
      </c>
      <c r="E33" s="79">
        <f>SUM(E34:E37)</f>
        <v>13.981450000000001</v>
      </c>
      <c r="F33" s="58">
        <f t="shared" si="4"/>
        <v>0.82243823529411764</v>
      </c>
      <c r="G33" s="126" t="s">
        <v>17</v>
      </c>
    </row>
    <row r="34" spans="1:7" x14ac:dyDescent="0.25">
      <c r="A34" s="171"/>
      <c r="B34" s="127"/>
      <c r="C34" s="10" t="s">
        <v>13</v>
      </c>
      <c r="D34" s="13">
        <v>17</v>
      </c>
      <c r="E34" s="80">
        <v>13.981450000000001</v>
      </c>
      <c r="F34" s="16">
        <f t="shared" si="4"/>
        <v>0.82243823529411764</v>
      </c>
      <c r="G34" s="127"/>
    </row>
    <row r="35" spans="1:7" x14ac:dyDescent="0.25">
      <c r="A35" s="171"/>
      <c r="B35" s="127"/>
      <c r="C35" s="10" t="s">
        <v>14</v>
      </c>
      <c r="D35" s="13">
        <v>0</v>
      </c>
      <c r="E35" s="13">
        <v>0</v>
      </c>
      <c r="F35" s="16" t="s">
        <v>50</v>
      </c>
      <c r="G35" s="127"/>
    </row>
    <row r="36" spans="1:7" x14ac:dyDescent="0.25">
      <c r="A36" s="171"/>
      <c r="B36" s="127"/>
      <c r="C36" s="10" t="s">
        <v>15</v>
      </c>
      <c r="D36" s="13">
        <v>0</v>
      </c>
      <c r="E36" s="13">
        <v>0</v>
      </c>
      <c r="F36" s="16" t="s">
        <v>50</v>
      </c>
      <c r="G36" s="127"/>
    </row>
    <row r="37" spans="1:7" x14ac:dyDescent="0.25">
      <c r="A37" s="172"/>
      <c r="B37" s="128"/>
      <c r="C37" s="10" t="s">
        <v>16</v>
      </c>
      <c r="D37" s="13">
        <v>0</v>
      </c>
      <c r="E37" s="13">
        <v>0</v>
      </c>
      <c r="F37" s="16" t="s">
        <v>50</v>
      </c>
      <c r="G37" s="128"/>
    </row>
    <row r="38" spans="1:7" ht="15" customHeight="1" x14ac:dyDescent="0.25">
      <c r="A38" s="179" t="s">
        <v>4</v>
      </c>
      <c r="B38" s="148" t="s">
        <v>106</v>
      </c>
      <c r="C38" s="33" t="s">
        <v>1</v>
      </c>
      <c r="D38" s="84">
        <f>SUM(D39:D42)</f>
        <v>416130.13471000007</v>
      </c>
      <c r="E38" s="115">
        <f>SUM(E39:E42)</f>
        <v>407701.44371000008</v>
      </c>
      <c r="F38" s="35">
        <f t="shared" si="4"/>
        <v>0.97974505978550697</v>
      </c>
      <c r="G38" s="180" t="s">
        <v>17</v>
      </c>
    </row>
    <row r="39" spans="1:7" ht="15" customHeight="1" x14ac:dyDescent="0.25">
      <c r="A39" s="179"/>
      <c r="B39" s="149"/>
      <c r="C39" s="36" t="s">
        <v>13</v>
      </c>
      <c r="D39" s="85">
        <f t="shared" ref="D39:E42" si="5">D45+D50+D56+D61+D66+D71</f>
        <v>169160.86441000001</v>
      </c>
      <c r="E39" s="85">
        <f t="shared" si="5"/>
        <v>167689.85401000001</v>
      </c>
      <c r="F39" s="38">
        <f t="shared" si="4"/>
        <v>0.99130407375765905</v>
      </c>
      <c r="G39" s="181"/>
    </row>
    <row r="40" spans="1:7" ht="15" customHeight="1" x14ac:dyDescent="0.25">
      <c r="A40" s="179"/>
      <c r="B40" s="149"/>
      <c r="C40" s="36" t="s">
        <v>14</v>
      </c>
      <c r="D40" s="85">
        <f t="shared" si="5"/>
        <v>233652.77486</v>
      </c>
      <c r="E40" s="85">
        <f t="shared" si="5"/>
        <v>226699.33501000001</v>
      </c>
      <c r="F40" s="38">
        <f t="shared" si="4"/>
        <v>0.97024028559401299</v>
      </c>
      <c r="G40" s="181"/>
    </row>
    <row r="41" spans="1:7" ht="15" customHeight="1" x14ac:dyDescent="0.25">
      <c r="A41" s="179"/>
      <c r="B41" s="149"/>
      <c r="C41" s="36" t="s">
        <v>15</v>
      </c>
      <c r="D41" s="116">
        <f t="shared" si="5"/>
        <v>1796.4954399999999</v>
      </c>
      <c r="E41" s="116">
        <f t="shared" si="5"/>
        <v>1796.4954399999999</v>
      </c>
      <c r="F41" s="38">
        <f t="shared" si="4"/>
        <v>1</v>
      </c>
      <c r="G41" s="181"/>
    </row>
    <row r="42" spans="1:7" ht="15" customHeight="1" x14ac:dyDescent="0.25">
      <c r="A42" s="179"/>
      <c r="B42" s="150"/>
      <c r="C42" s="36" t="s">
        <v>16</v>
      </c>
      <c r="D42" s="116">
        <f t="shared" si="5"/>
        <v>11520</v>
      </c>
      <c r="E42" s="116">
        <f t="shared" si="5"/>
        <v>11515.759249999999</v>
      </c>
      <c r="F42" s="38">
        <f t="shared" si="4"/>
        <v>0.99963187934027775</v>
      </c>
      <c r="G42" s="182"/>
    </row>
    <row r="43" spans="1:7" ht="15" customHeight="1" x14ac:dyDescent="0.25">
      <c r="A43" s="176" t="s">
        <v>20</v>
      </c>
      <c r="B43" s="177"/>
      <c r="C43" s="177"/>
      <c r="D43" s="177"/>
      <c r="E43" s="177"/>
      <c r="F43" s="177"/>
      <c r="G43" s="178"/>
    </row>
    <row r="44" spans="1:7" ht="15" customHeight="1" x14ac:dyDescent="0.25">
      <c r="A44" s="170" t="s">
        <v>21</v>
      </c>
      <c r="B44" s="126" t="s">
        <v>22</v>
      </c>
      <c r="C44" s="8" t="s">
        <v>1</v>
      </c>
      <c r="D44" s="87">
        <f>SUM(D45:D48)</f>
        <v>4191.1549999999997</v>
      </c>
      <c r="E44" s="88">
        <f>SUM(E45:E48)</f>
        <v>4019.69211</v>
      </c>
      <c r="F44" s="19">
        <f t="shared" ref="F44:F51" si="6">E44/D44</f>
        <v>0.95908934649279265</v>
      </c>
      <c r="G44" s="126" t="s">
        <v>17</v>
      </c>
    </row>
    <row r="45" spans="1:7" ht="15" customHeight="1" x14ac:dyDescent="0.25">
      <c r="A45" s="171"/>
      <c r="B45" s="127"/>
      <c r="C45" s="9" t="s">
        <v>13</v>
      </c>
      <c r="D45" s="86">
        <v>2293.0747299999998</v>
      </c>
      <c r="E45" s="86">
        <v>2121.61184</v>
      </c>
      <c r="F45" s="20">
        <f t="shared" si="6"/>
        <v>0.92522577316963417</v>
      </c>
      <c r="G45" s="127"/>
    </row>
    <row r="46" spans="1:7" x14ac:dyDescent="0.25">
      <c r="A46" s="171"/>
      <c r="B46" s="127"/>
      <c r="C46" s="10" t="s">
        <v>14</v>
      </c>
      <c r="D46" s="86">
        <v>1898.0802699999999</v>
      </c>
      <c r="E46" s="86">
        <v>1898.0802699999999</v>
      </c>
      <c r="F46" s="20">
        <f t="shared" si="6"/>
        <v>1</v>
      </c>
      <c r="G46" s="127"/>
    </row>
    <row r="47" spans="1:7" x14ac:dyDescent="0.25">
      <c r="A47" s="171"/>
      <c r="B47" s="127"/>
      <c r="C47" s="10" t="s">
        <v>15</v>
      </c>
      <c r="D47" s="21">
        <v>0</v>
      </c>
      <c r="E47" s="21">
        <v>0</v>
      </c>
      <c r="F47" s="20" t="s">
        <v>50</v>
      </c>
      <c r="G47" s="127"/>
    </row>
    <row r="48" spans="1:7" x14ac:dyDescent="0.25">
      <c r="A48" s="172"/>
      <c r="B48" s="128"/>
      <c r="C48" s="10" t="s">
        <v>16</v>
      </c>
      <c r="D48" s="21">
        <v>0</v>
      </c>
      <c r="E48" s="21">
        <v>0</v>
      </c>
      <c r="F48" s="20" t="s">
        <v>50</v>
      </c>
      <c r="G48" s="128"/>
    </row>
    <row r="49" spans="1:7" ht="15" customHeight="1" x14ac:dyDescent="0.25">
      <c r="A49" s="187" t="s">
        <v>23</v>
      </c>
      <c r="B49" s="125" t="s">
        <v>57</v>
      </c>
      <c r="C49" s="11" t="s">
        <v>1</v>
      </c>
      <c r="D49" s="18">
        <f>SUM(D50:D53)</f>
        <v>14867.3</v>
      </c>
      <c r="E49" s="90">
        <f>SUM(E50:E53)</f>
        <v>13221.420040000001</v>
      </c>
      <c r="F49" s="19">
        <f t="shared" si="6"/>
        <v>0.88929530176965566</v>
      </c>
      <c r="G49" s="183" t="s">
        <v>17</v>
      </c>
    </row>
    <row r="50" spans="1:7" x14ac:dyDescent="0.25">
      <c r="A50" s="187"/>
      <c r="B50" s="125"/>
      <c r="C50" s="10" t="s">
        <v>13</v>
      </c>
      <c r="D50" s="17">
        <v>1800</v>
      </c>
      <c r="E50" s="80">
        <v>1612.7469599999999</v>
      </c>
      <c r="F50" s="20">
        <f t="shared" si="6"/>
        <v>0.89597053333333332</v>
      </c>
      <c r="G50" s="184"/>
    </row>
    <row r="51" spans="1:7" x14ac:dyDescent="0.25">
      <c r="A51" s="170"/>
      <c r="B51" s="126"/>
      <c r="C51" s="12" t="s">
        <v>14</v>
      </c>
      <c r="D51" s="22">
        <v>7967.3</v>
      </c>
      <c r="E51" s="89">
        <v>6594.2448299999996</v>
      </c>
      <c r="F51" s="20">
        <f t="shared" si="6"/>
        <v>0.82766367903806803</v>
      </c>
      <c r="G51" s="184"/>
    </row>
    <row r="52" spans="1:7" x14ac:dyDescent="0.25">
      <c r="A52" s="170"/>
      <c r="B52" s="126"/>
      <c r="C52" s="12" t="s">
        <v>15</v>
      </c>
      <c r="D52" s="22">
        <v>0</v>
      </c>
      <c r="E52" s="22">
        <v>0</v>
      </c>
      <c r="F52" s="20">
        <f>E52/D53</f>
        <v>0</v>
      </c>
      <c r="G52" s="184"/>
    </row>
    <row r="53" spans="1:7" x14ac:dyDescent="0.25">
      <c r="A53" s="170"/>
      <c r="B53" s="126"/>
      <c r="C53" s="12" t="s">
        <v>16</v>
      </c>
      <c r="D53" s="22">
        <v>5100</v>
      </c>
      <c r="E53" s="89">
        <v>5014.4282499999999</v>
      </c>
      <c r="F53" s="20">
        <f>E53/D53</f>
        <v>0.98322122549019608</v>
      </c>
      <c r="G53" s="185"/>
    </row>
    <row r="54" spans="1:7" x14ac:dyDescent="0.25">
      <c r="A54" s="139" t="s">
        <v>27</v>
      </c>
      <c r="B54" s="140"/>
      <c r="C54" s="140"/>
      <c r="D54" s="140"/>
      <c r="E54" s="140"/>
      <c r="F54" s="140"/>
      <c r="G54" s="141"/>
    </row>
    <row r="55" spans="1:7" ht="15" customHeight="1" x14ac:dyDescent="0.25">
      <c r="A55" s="187" t="s">
        <v>24</v>
      </c>
      <c r="B55" s="125" t="s">
        <v>28</v>
      </c>
      <c r="C55" s="11" t="s">
        <v>1</v>
      </c>
      <c r="D55" s="15">
        <f>SUM(D56:D59)</f>
        <v>357833.86149000004</v>
      </c>
      <c r="E55" s="18">
        <f>SUM(E56:E59)</f>
        <v>352227.55194999999</v>
      </c>
      <c r="F55" s="18">
        <f t="shared" ref="F55:F63" si="7">E55/D55</f>
        <v>0.98433264667391818</v>
      </c>
      <c r="G55" s="126" t="s">
        <v>17</v>
      </c>
    </row>
    <row r="56" spans="1:7" ht="12.75" customHeight="1" x14ac:dyDescent="0.25">
      <c r="A56" s="188"/>
      <c r="B56" s="186"/>
      <c r="C56" s="10" t="s">
        <v>13</v>
      </c>
      <c r="D56" s="80">
        <v>137795.36149000001</v>
      </c>
      <c r="E56" s="91">
        <v>137688.10563000001</v>
      </c>
      <c r="F56" s="17">
        <f t="shared" si="7"/>
        <v>0.99922162938693848</v>
      </c>
      <c r="G56" s="127"/>
    </row>
    <row r="57" spans="1:7" ht="22.5" customHeight="1" x14ac:dyDescent="0.25">
      <c r="A57" s="188"/>
      <c r="B57" s="186"/>
      <c r="C57" s="10" t="s">
        <v>14</v>
      </c>
      <c r="D57" s="13">
        <v>213618.5</v>
      </c>
      <c r="E57" s="78">
        <v>208038.11532000001</v>
      </c>
      <c r="F57" s="17">
        <f t="shared" si="7"/>
        <v>0.97387686609539914</v>
      </c>
      <c r="G57" s="127"/>
    </row>
    <row r="58" spans="1:7" ht="25.5" customHeight="1" x14ac:dyDescent="0.25">
      <c r="A58" s="188"/>
      <c r="B58" s="186"/>
      <c r="C58" s="10" t="s">
        <v>15</v>
      </c>
      <c r="D58" s="13">
        <v>0</v>
      </c>
      <c r="E58" s="13">
        <v>0</v>
      </c>
      <c r="F58" s="17" t="s">
        <v>50</v>
      </c>
      <c r="G58" s="127"/>
    </row>
    <row r="59" spans="1:7" x14ac:dyDescent="0.25">
      <c r="A59" s="188"/>
      <c r="B59" s="186"/>
      <c r="C59" s="10" t="s">
        <v>16</v>
      </c>
      <c r="D59" s="13">
        <v>6420</v>
      </c>
      <c r="E59" s="13">
        <v>6501.3310000000001</v>
      </c>
      <c r="F59" s="17">
        <f t="shared" si="7"/>
        <v>1.0126683800623053</v>
      </c>
      <c r="G59" s="128"/>
    </row>
    <row r="60" spans="1:7" x14ac:dyDescent="0.25">
      <c r="A60" s="170" t="s">
        <v>29</v>
      </c>
      <c r="B60" s="126" t="s">
        <v>58</v>
      </c>
      <c r="C60" s="11" t="s">
        <v>1</v>
      </c>
      <c r="D60" s="79">
        <f>SUM(D61:D64)</f>
        <v>15628.938660000002</v>
      </c>
      <c r="E60" s="93">
        <f>SUM(E61:E64)</f>
        <v>15627.432920000001</v>
      </c>
      <c r="F60" s="18">
        <f t="shared" si="7"/>
        <v>0.99990365692560723</v>
      </c>
      <c r="G60" s="126" t="s">
        <v>17</v>
      </c>
    </row>
    <row r="61" spans="1:7" x14ac:dyDescent="0.25">
      <c r="A61" s="171"/>
      <c r="B61" s="127"/>
      <c r="C61" s="10" t="s">
        <v>13</v>
      </c>
      <c r="D61" s="80">
        <v>4687.5486300000002</v>
      </c>
      <c r="E61" s="80">
        <v>4686.0428899999997</v>
      </c>
      <c r="F61" s="17">
        <f t="shared" si="7"/>
        <v>0.9996787787991438</v>
      </c>
      <c r="G61" s="127"/>
    </row>
    <row r="62" spans="1:7" x14ac:dyDescent="0.25">
      <c r="A62" s="171"/>
      <c r="B62" s="127"/>
      <c r="C62" s="10" t="s">
        <v>14</v>
      </c>
      <c r="D62" s="80">
        <v>9144.8945899999999</v>
      </c>
      <c r="E62" s="80">
        <v>9144.8945899999999</v>
      </c>
      <c r="F62" s="17">
        <f t="shared" si="7"/>
        <v>1</v>
      </c>
      <c r="G62" s="127"/>
    </row>
    <row r="63" spans="1:7" x14ac:dyDescent="0.25">
      <c r="A63" s="171"/>
      <c r="B63" s="127"/>
      <c r="C63" s="10" t="s">
        <v>15</v>
      </c>
      <c r="D63" s="80">
        <v>1796.4954399999999</v>
      </c>
      <c r="E63" s="80">
        <v>1796.4954399999999</v>
      </c>
      <c r="F63" s="17">
        <f t="shared" si="7"/>
        <v>1</v>
      </c>
      <c r="G63" s="127"/>
    </row>
    <row r="64" spans="1:7" x14ac:dyDescent="0.25">
      <c r="A64" s="172"/>
      <c r="B64" s="128"/>
      <c r="C64" s="10" t="s">
        <v>16</v>
      </c>
      <c r="D64" s="13">
        <v>0</v>
      </c>
      <c r="E64" s="13">
        <v>0</v>
      </c>
      <c r="F64" s="17" t="s">
        <v>50</v>
      </c>
      <c r="G64" s="128"/>
    </row>
    <row r="65" spans="1:7" ht="15" customHeight="1" x14ac:dyDescent="0.25">
      <c r="A65" s="170" t="s">
        <v>30</v>
      </c>
      <c r="B65" s="126" t="s">
        <v>31</v>
      </c>
      <c r="C65" s="11" t="s">
        <v>1</v>
      </c>
      <c r="D65" s="15">
        <f>SUM(D66:D69)</f>
        <v>438.6</v>
      </c>
      <c r="E65" s="79">
        <f>SUM(E66:E69)</f>
        <v>397.44909000000001</v>
      </c>
      <c r="F65" s="18">
        <f>E65/D65</f>
        <v>0.90617667578659367</v>
      </c>
      <c r="G65" s="126" t="s">
        <v>17</v>
      </c>
    </row>
    <row r="66" spans="1:7" x14ac:dyDescent="0.25">
      <c r="A66" s="171"/>
      <c r="B66" s="127"/>
      <c r="C66" s="10" t="s">
        <v>13</v>
      </c>
      <c r="D66" s="13">
        <v>438.6</v>
      </c>
      <c r="E66" s="80">
        <v>397.44909000000001</v>
      </c>
      <c r="F66" s="17">
        <f>E66/D66</f>
        <v>0.90617667578659367</v>
      </c>
      <c r="G66" s="127"/>
    </row>
    <row r="67" spans="1:7" x14ac:dyDescent="0.25">
      <c r="A67" s="171"/>
      <c r="B67" s="127"/>
      <c r="C67" s="10" t="s">
        <v>14</v>
      </c>
      <c r="D67" s="13">
        <v>0</v>
      </c>
      <c r="E67" s="13">
        <v>0</v>
      </c>
      <c r="F67" s="17" t="s">
        <v>50</v>
      </c>
      <c r="G67" s="127"/>
    </row>
    <row r="68" spans="1:7" x14ac:dyDescent="0.25">
      <c r="A68" s="171"/>
      <c r="B68" s="127"/>
      <c r="C68" s="10" t="s">
        <v>15</v>
      </c>
      <c r="D68" s="13">
        <v>0</v>
      </c>
      <c r="E68" s="13">
        <v>0</v>
      </c>
      <c r="F68" s="17" t="s">
        <v>50</v>
      </c>
      <c r="G68" s="127"/>
    </row>
    <row r="69" spans="1:7" x14ac:dyDescent="0.25">
      <c r="A69" s="172"/>
      <c r="B69" s="128"/>
      <c r="C69" s="10" t="s">
        <v>16</v>
      </c>
      <c r="D69" s="13">
        <v>0</v>
      </c>
      <c r="E69" s="13">
        <v>0</v>
      </c>
      <c r="F69" s="17" t="s">
        <v>50</v>
      </c>
      <c r="G69" s="128"/>
    </row>
    <row r="70" spans="1:7" ht="15" customHeight="1" x14ac:dyDescent="0.25">
      <c r="A70" s="170" t="s">
        <v>32</v>
      </c>
      <c r="B70" s="126" t="s">
        <v>59</v>
      </c>
      <c r="C70" s="11" t="s">
        <v>1</v>
      </c>
      <c r="D70" s="79">
        <f>SUM(D71:D74)</f>
        <v>23170.279559999999</v>
      </c>
      <c r="E70" s="93">
        <f>SUM(E71:E74)</f>
        <v>22207.8976</v>
      </c>
      <c r="F70" s="18">
        <f>E70/D70</f>
        <v>0.95846481016735741</v>
      </c>
      <c r="G70" s="126" t="s">
        <v>17</v>
      </c>
    </row>
    <row r="71" spans="1:7" x14ac:dyDescent="0.25">
      <c r="A71" s="171"/>
      <c r="B71" s="127"/>
      <c r="C71" s="10" t="s">
        <v>13</v>
      </c>
      <c r="D71" s="80">
        <v>22146.279559999999</v>
      </c>
      <c r="E71" s="92">
        <v>21183.8976</v>
      </c>
      <c r="F71" s="17">
        <f>E71/D71</f>
        <v>0.95654430544901881</v>
      </c>
      <c r="G71" s="127"/>
    </row>
    <row r="72" spans="1:7" x14ac:dyDescent="0.25">
      <c r="A72" s="171"/>
      <c r="B72" s="127"/>
      <c r="C72" s="10" t="s">
        <v>14</v>
      </c>
      <c r="D72" s="13">
        <v>1024</v>
      </c>
      <c r="E72" s="13">
        <v>1024</v>
      </c>
      <c r="F72" s="17" t="s">
        <v>50</v>
      </c>
      <c r="G72" s="127"/>
    </row>
    <row r="73" spans="1:7" x14ac:dyDescent="0.25">
      <c r="A73" s="171"/>
      <c r="B73" s="127"/>
      <c r="C73" s="10" t="s">
        <v>15</v>
      </c>
      <c r="D73" s="13">
        <v>0</v>
      </c>
      <c r="E73" s="13">
        <v>0</v>
      </c>
      <c r="F73" s="17" t="s">
        <v>50</v>
      </c>
      <c r="G73" s="127"/>
    </row>
    <row r="74" spans="1:7" x14ac:dyDescent="0.25">
      <c r="A74" s="172"/>
      <c r="B74" s="128"/>
      <c r="C74" s="10" t="s">
        <v>16</v>
      </c>
      <c r="D74" s="13">
        <v>0</v>
      </c>
      <c r="E74" s="13">
        <v>0</v>
      </c>
      <c r="F74" s="17" t="s">
        <v>50</v>
      </c>
      <c r="G74" s="128"/>
    </row>
    <row r="75" spans="1:7" x14ac:dyDescent="0.25">
      <c r="A75" s="139" t="s">
        <v>33</v>
      </c>
      <c r="B75" s="140"/>
      <c r="C75" s="140"/>
      <c r="D75" s="140"/>
      <c r="E75" s="140"/>
      <c r="F75" s="140"/>
      <c r="G75" s="141"/>
    </row>
    <row r="76" spans="1:7" x14ac:dyDescent="0.25">
      <c r="A76" s="161" t="s">
        <v>5</v>
      </c>
      <c r="B76" s="148" t="s">
        <v>60</v>
      </c>
      <c r="C76" s="33" t="s">
        <v>1</v>
      </c>
      <c r="D76" s="84">
        <f>SUM(D77:D80)</f>
        <v>85768.148119999998</v>
      </c>
      <c r="E76" s="84">
        <f>SUM(E77:E80)</f>
        <v>85576.950749999989</v>
      </c>
      <c r="F76" s="35">
        <f>E76/D76</f>
        <v>0.99777076485629024</v>
      </c>
      <c r="G76" s="138" t="s">
        <v>17</v>
      </c>
    </row>
    <row r="77" spans="1:7" x14ac:dyDescent="0.25">
      <c r="A77" s="162"/>
      <c r="B77" s="149"/>
      <c r="C77" s="36" t="s">
        <v>13</v>
      </c>
      <c r="D77" s="85">
        <f t="shared" ref="D77:E80" si="8">D83+D88+D93+D98+D103</f>
        <v>53832.384750000005</v>
      </c>
      <c r="E77" s="85">
        <f t="shared" si="8"/>
        <v>53641.187379999988</v>
      </c>
      <c r="F77" s="38">
        <f>E77/D77</f>
        <v>0.99644828348422709</v>
      </c>
      <c r="G77" s="138"/>
    </row>
    <row r="78" spans="1:7" x14ac:dyDescent="0.25">
      <c r="A78" s="162"/>
      <c r="B78" s="149"/>
      <c r="C78" s="36" t="s">
        <v>14</v>
      </c>
      <c r="D78" s="85">
        <f t="shared" si="8"/>
        <v>31842.31338</v>
      </c>
      <c r="E78" s="85">
        <f t="shared" si="8"/>
        <v>31842.31338</v>
      </c>
      <c r="F78" s="38">
        <f>E78/D78</f>
        <v>1</v>
      </c>
      <c r="G78" s="138"/>
    </row>
    <row r="79" spans="1:7" x14ac:dyDescent="0.25">
      <c r="A79" s="162"/>
      <c r="B79" s="149"/>
      <c r="C79" s="36" t="s">
        <v>15</v>
      </c>
      <c r="D79" s="37">
        <f t="shared" si="8"/>
        <v>27.44999</v>
      </c>
      <c r="E79" s="37">
        <f t="shared" si="8"/>
        <v>27.44999</v>
      </c>
      <c r="F79" s="38">
        <f>E79/D79</f>
        <v>1</v>
      </c>
      <c r="G79" s="138"/>
    </row>
    <row r="80" spans="1:7" x14ac:dyDescent="0.25">
      <c r="A80" s="163"/>
      <c r="B80" s="150"/>
      <c r="C80" s="36" t="s">
        <v>16</v>
      </c>
      <c r="D80" s="46">
        <f t="shared" si="8"/>
        <v>66</v>
      </c>
      <c r="E80" s="46">
        <f t="shared" si="8"/>
        <v>66</v>
      </c>
      <c r="F80" s="38">
        <f>E80/D80</f>
        <v>1</v>
      </c>
      <c r="G80" s="138"/>
    </row>
    <row r="81" spans="1:7" x14ac:dyDescent="0.25">
      <c r="A81" s="173" t="s">
        <v>20</v>
      </c>
      <c r="B81" s="206"/>
      <c r="C81" s="206"/>
      <c r="D81" s="206"/>
      <c r="E81" s="206"/>
      <c r="F81" s="206"/>
      <c r="G81" s="207"/>
    </row>
    <row r="82" spans="1:7" x14ac:dyDescent="0.25">
      <c r="A82" s="170" t="s">
        <v>34</v>
      </c>
      <c r="B82" s="126" t="s">
        <v>61</v>
      </c>
      <c r="C82" s="11" t="s">
        <v>1</v>
      </c>
      <c r="D82" s="77">
        <f>SUM(D83:D86)</f>
        <v>1114.8050000000001</v>
      </c>
      <c r="E82" s="79">
        <f>SUM(E83:E86)</f>
        <v>1073.26568</v>
      </c>
      <c r="F82" s="19">
        <f>E82/D82</f>
        <v>0.96273848789698635</v>
      </c>
      <c r="G82" s="125" t="s">
        <v>17</v>
      </c>
    </row>
    <row r="83" spans="1:7" x14ac:dyDescent="0.25">
      <c r="A83" s="171"/>
      <c r="B83" s="127"/>
      <c r="C83" s="10" t="s">
        <v>13</v>
      </c>
      <c r="D83" s="78">
        <v>1048.8050000000001</v>
      </c>
      <c r="E83" s="80">
        <v>1007.26568</v>
      </c>
      <c r="F83" s="20">
        <f>E83/D83</f>
        <v>0.96039366707824614</v>
      </c>
      <c r="G83" s="125"/>
    </row>
    <row r="84" spans="1:7" x14ac:dyDescent="0.25">
      <c r="A84" s="171"/>
      <c r="B84" s="127"/>
      <c r="C84" s="10" t="s">
        <v>14</v>
      </c>
      <c r="D84" s="13">
        <v>0</v>
      </c>
      <c r="E84" s="13">
        <v>0</v>
      </c>
      <c r="F84" s="17" t="s">
        <v>50</v>
      </c>
      <c r="G84" s="125"/>
    </row>
    <row r="85" spans="1:7" x14ac:dyDescent="0.25">
      <c r="A85" s="171"/>
      <c r="B85" s="127"/>
      <c r="C85" s="10" t="s">
        <v>15</v>
      </c>
      <c r="D85" s="13">
        <v>0</v>
      </c>
      <c r="E85" s="13">
        <v>0</v>
      </c>
      <c r="F85" s="17" t="s">
        <v>50</v>
      </c>
      <c r="G85" s="125"/>
    </row>
    <row r="86" spans="1:7" x14ac:dyDescent="0.25">
      <c r="A86" s="172"/>
      <c r="B86" s="128"/>
      <c r="C86" s="10" t="s">
        <v>16</v>
      </c>
      <c r="D86" s="17">
        <v>66</v>
      </c>
      <c r="E86" s="17">
        <v>66</v>
      </c>
      <c r="F86" s="17">
        <f>E86/D86</f>
        <v>1</v>
      </c>
      <c r="G86" s="125"/>
    </row>
    <row r="87" spans="1:7" ht="14.25" customHeight="1" x14ac:dyDescent="0.25">
      <c r="A87" s="203" t="s">
        <v>35</v>
      </c>
      <c r="B87" s="126" t="s">
        <v>62</v>
      </c>
      <c r="C87" s="11" t="s">
        <v>1</v>
      </c>
      <c r="D87" s="79">
        <f>SUM(D88:D91)</f>
        <v>77149.806119999994</v>
      </c>
      <c r="E87" s="83">
        <f>SUM(E88:E91)</f>
        <v>77148.405869999988</v>
      </c>
      <c r="F87" s="19">
        <f>E87/D87</f>
        <v>0.99998185024602881</v>
      </c>
      <c r="G87" s="126" t="s">
        <v>17</v>
      </c>
    </row>
    <row r="88" spans="1:7" ht="14.25" customHeight="1" x14ac:dyDescent="0.25">
      <c r="A88" s="204"/>
      <c r="B88" s="127"/>
      <c r="C88" s="10" t="s">
        <v>13</v>
      </c>
      <c r="D88" s="80">
        <v>45520.891130000004</v>
      </c>
      <c r="E88" s="17">
        <v>45519.490879999998</v>
      </c>
      <c r="F88" s="20">
        <f>E88/D88</f>
        <v>0.99996923939832361</v>
      </c>
      <c r="G88" s="127"/>
    </row>
    <row r="89" spans="1:7" ht="21" customHeight="1" x14ac:dyDescent="0.25">
      <c r="A89" s="204"/>
      <c r="B89" s="127"/>
      <c r="C89" s="10" t="s">
        <v>14</v>
      </c>
      <c r="D89" s="78">
        <v>31601.465</v>
      </c>
      <c r="E89" s="78">
        <v>31601.465</v>
      </c>
      <c r="F89" s="17">
        <f>E89/D89</f>
        <v>1</v>
      </c>
      <c r="G89" s="127"/>
    </row>
    <row r="90" spans="1:7" ht="14.25" customHeight="1" x14ac:dyDescent="0.25">
      <c r="A90" s="204"/>
      <c r="B90" s="127"/>
      <c r="C90" s="10" t="s">
        <v>15</v>
      </c>
      <c r="D90" s="80">
        <v>27.44999</v>
      </c>
      <c r="E90" s="80">
        <v>27.44999</v>
      </c>
      <c r="F90" s="17">
        <f>E90/D90</f>
        <v>1</v>
      </c>
      <c r="G90" s="127"/>
    </row>
    <row r="91" spans="1:7" ht="13.5" customHeight="1" x14ac:dyDescent="0.25">
      <c r="A91" s="205"/>
      <c r="B91" s="128"/>
      <c r="C91" s="10" t="s">
        <v>16</v>
      </c>
      <c r="D91" s="17">
        <v>0</v>
      </c>
      <c r="E91" s="17">
        <v>0</v>
      </c>
      <c r="F91" s="17" t="s">
        <v>50</v>
      </c>
      <c r="G91" s="128"/>
    </row>
    <row r="92" spans="1:7" ht="15" customHeight="1" x14ac:dyDescent="0.25">
      <c r="A92" s="170" t="s">
        <v>36</v>
      </c>
      <c r="B92" s="126" t="s">
        <v>63</v>
      </c>
      <c r="C92" s="11" t="s">
        <v>1</v>
      </c>
      <c r="D92" s="77">
        <f>SUM(D93:D96)</f>
        <v>1490.6219999999998</v>
      </c>
      <c r="E92" s="79">
        <f>SUM(E93:E96)</f>
        <v>1475.99712</v>
      </c>
      <c r="F92" s="19">
        <f>E92/D92</f>
        <v>0.99018874000249568</v>
      </c>
      <c r="G92" s="125" t="s">
        <v>17</v>
      </c>
    </row>
    <row r="93" spans="1:7" ht="15" customHeight="1" x14ac:dyDescent="0.25">
      <c r="A93" s="171"/>
      <c r="B93" s="127"/>
      <c r="C93" s="10" t="s">
        <v>13</v>
      </c>
      <c r="D93" s="80">
        <v>1249.7736199999999</v>
      </c>
      <c r="E93" s="80">
        <v>1235.1487400000001</v>
      </c>
      <c r="F93" s="20">
        <f>E93/D93</f>
        <v>0.98829797671677544</v>
      </c>
      <c r="G93" s="125"/>
    </row>
    <row r="94" spans="1:7" ht="15" customHeight="1" x14ac:dyDescent="0.25">
      <c r="A94" s="171"/>
      <c r="B94" s="127"/>
      <c r="C94" s="10" t="s">
        <v>14</v>
      </c>
      <c r="D94" s="80">
        <v>240.84837999999999</v>
      </c>
      <c r="E94" s="80">
        <v>240.84837999999999</v>
      </c>
      <c r="F94" s="20">
        <f>E94/D94</f>
        <v>1</v>
      </c>
      <c r="G94" s="125"/>
    </row>
    <row r="95" spans="1:7" ht="15" customHeight="1" x14ac:dyDescent="0.25">
      <c r="A95" s="171"/>
      <c r="B95" s="127"/>
      <c r="C95" s="10" t="s">
        <v>15</v>
      </c>
      <c r="D95" s="13">
        <v>0</v>
      </c>
      <c r="E95" s="13">
        <v>0</v>
      </c>
      <c r="F95" s="20" t="s">
        <v>50</v>
      </c>
      <c r="G95" s="125"/>
    </row>
    <row r="96" spans="1:7" ht="15" customHeight="1" x14ac:dyDescent="0.25">
      <c r="A96" s="172"/>
      <c r="B96" s="128"/>
      <c r="C96" s="10" t="s">
        <v>16</v>
      </c>
      <c r="D96" s="13">
        <v>0</v>
      </c>
      <c r="E96" s="13">
        <v>0</v>
      </c>
      <c r="F96" s="17" t="s">
        <v>50</v>
      </c>
      <c r="G96" s="125"/>
    </row>
    <row r="97" spans="1:7" ht="15" customHeight="1" x14ac:dyDescent="0.25">
      <c r="A97" s="170" t="s">
        <v>37</v>
      </c>
      <c r="B97" s="126" t="s">
        <v>64</v>
      </c>
      <c r="C97" s="11" t="s">
        <v>1</v>
      </c>
      <c r="D97" s="18">
        <f>SUM(D98:D101)</f>
        <v>10</v>
      </c>
      <c r="E97" s="18">
        <f>SUM(E98:E101)</f>
        <v>10</v>
      </c>
      <c r="F97" s="26">
        <f>E97/D97</f>
        <v>1</v>
      </c>
      <c r="G97" s="126"/>
    </row>
    <row r="98" spans="1:7" ht="15" customHeight="1" x14ac:dyDescent="0.25">
      <c r="A98" s="171"/>
      <c r="B98" s="127"/>
      <c r="C98" s="10" t="s">
        <v>13</v>
      </c>
      <c r="D98" s="17">
        <v>10</v>
      </c>
      <c r="E98" s="17">
        <v>10</v>
      </c>
      <c r="F98" s="23">
        <f>E98/D98</f>
        <v>1</v>
      </c>
      <c r="G98" s="127"/>
    </row>
    <row r="99" spans="1:7" ht="15" customHeight="1" x14ac:dyDescent="0.25">
      <c r="A99" s="171"/>
      <c r="B99" s="127"/>
      <c r="C99" s="10" t="s">
        <v>14</v>
      </c>
      <c r="D99" s="17">
        <v>0</v>
      </c>
      <c r="E99" s="17">
        <v>0</v>
      </c>
      <c r="F99" s="23" t="s">
        <v>50</v>
      </c>
      <c r="G99" s="127"/>
    </row>
    <row r="100" spans="1:7" ht="15" customHeight="1" x14ac:dyDescent="0.25">
      <c r="A100" s="171"/>
      <c r="B100" s="127"/>
      <c r="C100" s="10" t="s">
        <v>15</v>
      </c>
      <c r="D100" s="17">
        <v>0</v>
      </c>
      <c r="E100" s="17">
        <v>0</v>
      </c>
      <c r="F100" s="23" t="s">
        <v>50</v>
      </c>
      <c r="G100" s="127"/>
    </row>
    <row r="101" spans="1:7" ht="15" customHeight="1" x14ac:dyDescent="0.25">
      <c r="A101" s="172"/>
      <c r="B101" s="128"/>
      <c r="C101" s="10" t="s">
        <v>16</v>
      </c>
      <c r="D101" s="17">
        <v>0</v>
      </c>
      <c r="E101" s="17">
        <v>0</v>
      </c>
      <c r="F101" s="23" t="s">
        <v>50</v>
      </c>
      <c r="G101" s="128"/>
    </row>
    <row r="102" spans="1:7" ht="15" customHeight="1" x14ac:dyDescent="0.25">
      <c r="A102" s="170" t="s">
        <v>65</v>
      </c>
      <c r="B102" s="126" t="s">
        <v>66</v>
      </c>
      <c r="C102" s="11" t="s">
        <v>1</v>
      </c>
      <c r="D102" s="77">
        <f>SUM(D103:D106)</f>
        <v>6002.915</v>
      </c>
      <c r="E102" s="79">
        <f>SUM(E103:E106)</f>
        <v>5869.28208</v>
      </c>
      <c r="F102" s="19">
        <f t="shared" ref="F102:F103" si="9">E102/D102</f>
        <v>0.97773866196672787</v>
      </c>
      <c r="G102" s="125" t="s">
        <v>17</v>
      </c>
    </row>
    <row r="103" spans="1:7" ht="15" customHeight="1" x14ac:dyDescent="0.25">
      <c r="A103" s="171"/>
      <c r="B103" s="127"/>
      <c r="C103" s="10" t="s">
        <v>13</v>
      </c>
      <c r="D103" s="78">
        <v>6002.915</v>
      </c>
      <c r="E103" s="80">
        <v>5869.28208</v>
      </c>
      <c r="F103" s="20">
        <f t="shared" si="9"/>
        <v>0.97773866196672787</v>
      </c>
      <c r="G103" s="125"/>
    </row>
    <row r="104" spans="1:7" ht="15" customHeight="1" x14ac:dyDescent="0.25">
      <c r="A104" s="171"/>
      <c r="B104" s="127"/>
      <c r="C104" s="10" t="s">
        <v>14</v>
      </c>
      <c r="D104" s="13">
        <v>0</v>
      </c>
      <c r="E104" s="13">
        <v>0</v>
      </c>
      <c r="F104" s="17" t="s">
        <v>50</v>
      </c>
      <c r="G104" s="125"/>
    </row>
    <row r="105" spans="1:7" ht="15" customHeight="1" x14ac:dyDescent="0.25">
      <c r="A105" s="171"/>
      <c r="B105" s="127"/>
      <c r="C105" s="10" t="s">
        <v>15</v>
      </c>
      <c r="D105" s="13">
        <v>0</v>
      </c>
      <c r="E105" s="13">
        <v>0</v>
      </c>
      <c r="F105" s="17" t="s">
        <v>50</v>
      </c>
      <c r="G105" s="125"/>
    </row>
    <row r="106" spans="1:7" ht="15" customHeight="1" x14ac:dyDescent="0.25">
      <c r="A106" s="172"/>
      <c r="B106" s="128"/>
      <c r="C106" s="10" t="s">
        <v>16</v>
      </c>
      <c r="D106" s="13">
        <v>0</v>
      </c>
      <c r="E106" s="13">
        <v>0</v>
      </c>
      <c r="F106" s="17" t="s">
        <v>50</v>
      </c>
      <c r="G106" s="125"/>
    </row>
    <row r="107" spans="1:7" ht="15" customHeight="1" x14ac:dyDescent="0.25">
      <c r="A107" s="139" t="s">
        <v>105</v>
      </c>
      <c r="B107" s="140"/>
      <c r="C107" s="140"/>
      <c r="D107" s="140"/>
      <c r="E107" s="140"/>
      <c r="F107" s="140"/>
      <c r="G107" s="141"/>
    </row>
    <row r="108" spans="1:7" x14ac:dyDescent="0.25">
      <c r="A108" s="161" t="s">
        <v>6</v>
      </c>
      <c r="B108" s="148" t="s">
        <v>67</v>
      </c>
      <c r="C108" s="33" t="s">
        <v>1</v>
      </c>
      <c r="D108" s="84">
        <f>SUM(D109:D112)</f>
        <v>37686.834309999998</v>
      </c>
      <c r="E108" s="84">
        <f>SUM(E109:E112)</f>
        <v>33474.26339</v>
      </c>
      <c r="F108" s="35">
        <f>E108/D108</f>
        <v>0.88822168279381808</v>
      </c>
      <c r="G108" s="208" t="s">
        <v>17</v>
      </c>
    </row>
    <row r="109" spans="1:7" x14ac:dyDescent="0.25">
      <c r="A109" s="162"/>
      <c r="B109" s="149"/>
      <c r="C109" s="36" t="s">
        <v>13</v>
      </c>
      <c r="D109" s="85">
        <f>D115+D120</f>
        <v>3291.8343100000002</v>
      </c>
      <c r="E109" s="85">
        <f>E115+E120</f>
        <v>3291.8343100000002</v>
      </c>
      <c r="F109" s="38">
        <f>E109/D109</f>
        <v>1</v>
      </c>
      <c r="G109" s="208"/>
    </row>
    <row r="110" spans="1:7" x14ac:dyDescent="0.25">
      <c r="A110" s="162"/>
      <c r="B110" s="149"/>
      <c r="C110" s="36" t="s">
        <v>14</v>
      </c>
      <c r="D110" s="37">
        <f t="shared" ref="D110:E112" si="10">D116+D121</f>
        <v>34395</v>
      </c>
      <c r="E110" s="85">
        <f t="shared" si="10"/>
        <v>30182.429080000002</v>
      </c>
      <c r="F110" s="38">
        <f>E110/D110</f>
        <v>0.8775237412414596</v>
      </c>
      <c r="G110" s="208"/>
    </row>
    <row r="111" spans="1:7" x14ac:dyDescent="0.25">
      <c r="A111" s="162"/>
      <c r="B111" s="149"/>
      <c r="C111" s="36" t="s">
        <v>15</v>
      </c>
      <c r="D111" s="37">
        <f t="shared" si="10"/>
        <v>0</v>
      </c>
      <c r="E111" s="37">
        <f t="shared" si="10"/>
        <v>0</v>
      </c>
      <c r="F111" s="38" t="s">
        <v>50</v>
      </c>
      <c r="G111" s="208"/>
    </row>
    <row r="112" spans="1:7" x14ac:dyDescent="0.25">
      <c r="A112" s="163"/>
      <c r="B112" s="150"/>
      <c r="C112" s="36" t="s">
        <v>16</v>
      </c>
      <c r="D112" s="37">
        <f t="shared" si="10"/>
        <v>0</v>
      </c>
      <c r="E112" s="37">
        <f t="shared" si="10"/>
        <v>0</v>
      </c>
      <c r="F112" s="38" t="s">
        <v>50</v>
      </c>
      <c r="G112" s="208"/>
    </row>
    <row r="113" spans="1:7" x14ac:dyDescent="0.25">
      <c r="A113" s="173" t="s">
        <v>20</v>
      </c>
      <c r="B113" s="206"/>
      <c r="C113" s="206"/>
      <c r="D113" s="206"/>
      <c r="E113" s="206"/>
      <c r="F113" s="206"/>
      <c r="G113" s="207"/>
    </row>
    <row r="114" spans="1:7" ht="15" customHeight="1" x14ac:dyDescent="0.25">
      <c r="A114" s="170" t="s">
        <v>38</v>
      </c>
      <c r="B114" s="126" t="s">
        <v>39</v>
      </c>
      <c r="C114" s="11" t="s">
        <v>1</v>
      </c>
      <c r="D114" s="79">
        <f>SUM(D115:D118)</f>
        <v>25663.434309999997</v>
      </c>
      <c r="E114" s="93">
        <f>SUM(E115:E118)</f>
        <v>23247.093540000002</v>
      </c>
      <c r="F114" s="19">
        <f>E114/D114</f>
        <v>0.90584499561469656</v>
      </c>
      <c r="G114" s="125" t="s">
        <v>17</v>
      </c>
    </row>
    <row r="115" spans="1:7" x14ac:dyDescent="0.25">
      <c r="A115" s="171"/>
      <c r="B115" s="127"/>
      <c r="C115" s="10" t="s">
        <v>13</v>
      </c>
      <c r="D115" s="80">
        <v>3291.8343100000002</v>
      </c>
      <c r="E115" s="13">
        <v>3291.8343100000002</v>
      </c>
      <c r="F115" s="20">
        <f>E115/D115</f>
        <v>1</v>
      </c>
      <c r="G115" s="125"/>
    </row>
    <row r="116" spans="1:7" x14ac:dyDescent="0.25">
      <c r="A116" s="171"/>
      <c r="B116" s="127"/>
      <c r="C116" s="10" t="s">
        <v>14</v>
      </c>
      <c r="D116" s="94">
        <v>22371.599999999999</v>
      </c>
      <c r="E116" s="92">
        <v>19955.25923</v>
      </c>
      <c r="F116" s="20">
        <f>E116/D116</f>
        <v>0.89199070383879564</v>
      </c>
      <c r="G116" s="125"/>
    </row>
    <row r="117" spans="1:7" x14ac:dyDescent="0.25">
      <c r="A117" s="171"/>
      <c r="B117" s="127"/>
      <c r="C117" s="10" t="s">
        <v>15</v>
      </c>
      <c r="D117" s="13">
        <v>0</v>
      </c>
      <c r="E117" s="13">
        <v>0</v>
      </c>
      <c r="F117" s="17" t="s">
        <v>50</v>
      </c>
      <c r="G117" s="125"/>
    </row>
    <row r="118" spans="1:7" x14ac:dyDescent="0.25">
      <c r="A118" s="172"/>
      <c r="B118" s="128"/>
      <c r="C118" s="10" t="s">
        <v>16</v>
      </c>
      <c r="D118" s="13">
        <v>0</v>
      </c>
      <c r="E118" s="13">
        <v>0</v>
      </c>
      <c r="F118" s="17" t="s">
        <v>50</v>
      </c>
      <c r="G118" s="125"/>
    </row>
    <row r="119" spans="1:7" x14ac:dyDescent="0.25">
      <c r="A119" s="170" t="s">
        <v>40</v>
      </c>
      <c r="B119" s="126" t="s">
        <v>41</v>
      </c>
      <c r="C119" s="11" t="s">
        <v>1</v>
      </c>
      <c r="D119" s="15">
        <f>SUM(D120:D123)</f>
        <v>12023.4</v>
      </c>
      <c r="E119" s="93">
        <f>SUM(E120:E123)</f>
        <v>10227.16985</v>
      </c>
      <c r="F119" s="19">
        <f>E119/D119</f>
        <v>0.85060547349335469</v>
      </c>
      <c r="G119" s="123" t="s">
        <v>17</v>
      </c>
    </row>
    <row r="120" spans="1:7" x14ac:dyDescent="0.25">
      <c r="A120" s="171"/>
      <c r="B120" s="127"/>
      <c r="C120" s="10" t="s">
        <v>13</v>
      </c>
      <c r="D120" s="13">
        <v>0</v>
      </c>
      <c r="E120" s="13">
        <v>0</v>
      </c>
      <c r="F120" s="17" t="s">
        <v>50</v>
      </c>
      <c r="G120" s="123"/>
    </row>
    <row r="121" spans="1:7" x14ac:dyDescent="0.25">
      <c r="A121" s="171"/>
      <c r="B121" s="127"/>
      <c r="C121" s="10" t="s">
        <v>14</v>
      </c>
      <c r="D121" s="13">
        <v>12023.4</v>
      </c>
      <c r="E121" s="92">
        <v>10227.16985</v>
      </c>
      <c r="F121" s="20">
        <f>E121/D121</f>
        <v>0.85060547349335469</v>
      </c>
      <c r="G121" s="123"/>
    </row>
    <row r="122" spans="1:7" x14ac:dyDescent="0.25">
      <c r="A122" s="171"/>
      <c r="B122" s="127"/>
      <c r="C122" s="10" t="s">
        <v>15</v>
      </c>
      <c r="D122" s="13">
        <v>0</v>
      </c>
      <c r="E122" s="13">
        <v>0</v>
      </c>
      <c r="F122" s="20" t="s">
        <v>50</v>
      </c>
      <c r="G122" s="123"/>
    </row>
    <row r="123" spans="1:7" x14ac:dyDescent="0.25">
      <c r="A123" s="172"/>
      <c r="B123" s="128"/>
      <c r="C123" s="10" t="s">
        <v>16</v>
      </c>
      <c r="D123" s="13">
        <v>0</v>
      </c>
      <c r="E123" s="13">
        <v>0</v>
      </c>
      <c r="F123" s="17" t="s">
        <v>50</v>
      </c>
      <c r="G123" s="123"/>
    </row>
    <row r="124" spans="1:7" ht="15" customHeight="1" x14ac:dyDescent="0.25">
      <c r="A124" s="179" t="s">
        <v>7</v>
      </c>
      <c r="B124" s="138" t="s">
        <v>68</v>
      </c>
      <c r="C124" s="33" t="s">
        <v>1</v>
      </c>
      <c r="D124" s="34">
        <f>SUM(D125:D128)</f>
        <v>0</v>
      </c>
      <c r="E124" s="34">
        <f>SUM(E125:E128)</f>
        <v>0</v>
      </c>
      <c r="F124" s="35" t="s">
        <v>50</v>
      </c>
      <c r="G124" s="138" t="s">
        <v>125</v>
      </c>
    </row>
    <row r="125" spans="1:7" x14ac:dyDescent="0.25">
      <c r="A125" s="179"/>
      <c r="B125" s="138"/>
      <c r="C125" s="36" t="s">
        <v>13</v>
      </c>
      <c r="D125" s="37">
        <v>0</v>
      </c>
      <c r="E125" s="37">
        <v>0</v>
      </c>
      <c r="F125" s="38" t="s">
        <v>50</v>
      </c>
      <c r="G125" s="138"/>
    </row>
    <row r="126" spans="1:7" x14ac:dyDescent="0.25">
      <c r="A126" s="179"/>
      <c r="B126" s="138"/>
      <c r="C126" s="36" t="s">
        <v>14</v>
      </c>
      <c r="D126" s="37">
        <v>0</v>
      </c>
      <c r="E126" s="37">
        <v>0</v>
      </c>
      <c r="F126" s="38" t="s">
        <v>50</v>
      </c>
      <c r="G126" s="138"/>
    </row>
    <row r="127" spans="1:7" x14ac:dyDescent="0.25">
      <c r="A127" s="179"/>
      <c r="B127" s="138"/>
      <c r="C127" s="36" t="s">
        <v>15</v>
      </c>
      <c r="D127" s="37">
        <v>0</v>
      </c>
      <c r="E127" s="37">
        <v>0</v>
      </c>
      <c r="F127" s="38" t="s">
        <v>50</v>
      </c>
      <c r="G127" s="138"/>
    </row>
    <row r="128" spans="1:7" x14ac:dyDescent="0.25">
      <c r="A128" s="179"/>
      <c r="B128" s="138"/>
      <c r="C128" s="36" t="s">
        <v>16</v>
      </c>
      <c r="D128" s="46">
        <v>0</v>
      </c>
      <c r="E128" s="46">
        <v>0</v>
      </c>
      <c r="F128" s="38" t="s">
        <v>50</v>
      </c>
      <c r="G128" s="138"/>
    </row>
    <row r="129" spans="1:7" x14ac:dyDescent="0.25">
      <c r="A129" s="209"/>
      <c r="B129" s="157" t="s">
        <v>69</v>
      </c>
      <c r="C129" s="59" t="s">
        <v>1</v>
      </c>
      <c r="D129" s="63">
        <f>SUM(D130:D133)</f>
        <v>47621.03026</v>
      </c>
      <c r="E129" s="63">
        <f>SUM(E130:E133)</f>
        <v>44578.740829999995</v>
      </c>
      <c r="F129" s="64">
        <f>E129/D129</f>
        <v>0.93611458186877106</v>
      </c>
      <c r="G129" s="159"/>
    </row>
    <row r="130" spans="1:7" x14ac:dyDescent="0.25">
      <c r="A130" s="210"/>
      <c r="B130" s="160"/>
      <c r="C130" s="65" t="s">
        <v>13</v>
      </c>
      <c r="D130" s="66">
        <f t="shared" ref="D130:E133" si="11">D136+D142+D148</f>
        <v>5531.5906400000003</v>
      </c>
      <c r="E130" s="66">
        <f t="shared" si="11"/>
        <v>5115.2355099999995</v>
      </c>
      <c r="F130" s="67">
        <f>E130/D130</f>
        <v>0.92473139154780248</v>
      </c>
      <c r="G130" s="160"/>
    </row>
    <row r="131" spans="1:7" x14ac:dyDescent="0.25">
      <c r="A131" s="210"/>
      <c r="B131" s="160"/>
      <c r="C131" s="65" t="s">
        <v>14</v>
      </c>
      <c r="D131" s="66">
        <f t="shared" si="11"/>
        <v>42089.439619999997</v>
      </c>
      <c r="E131" s="66">
        <f t="shared" si="11"/>
        <v>39463.505319999997</v>
      </c>
      <c r="F131" s="67">
        <f>E131/D131</f>
        <v>0.93761061388063216</v>
      </c>
      <c r="G131" s="160"/>
    </row>
    <row r="132" spans="1:7" x14ac:dyDescent="0.25">
      <c r="A132" s="210"/>
      <c r="B132" s="160"/>
      <c r="C132" s="65" t="s">
        <v>15</v>
      </c>
      <c r="D132" s="66">
        <f t="shared" si="11"/>
        <v>0</v>
      </c>
      <c r="E132" s="66">
        <f t="shared" si="11"/>
        <v>0</v>
      </c>
      <c r="F132" s="67" t="s">
        <v>50</v>
      </c>
      <c r="G132" s="160"/>
    </row>
    <row r="133" spans="1:7" x14ac:dyDescent="0.25">
      <c r="A133" s="211"/>
      <c r="B133" s="201"/>
      <c r="C133" s="65" t="s">
        <v>16</v>
      </c>
      <c r="D133" s="66">
        <f t="shared" si="11"/>
        <v>0</v>
      </c>
      <c r="E133" s="66">
        <f t="shared" si="11"/>
        <v>0</v>
      </c>
      <c r="F133" s="67" t="s">
        <v>50</v>
      </c>
      <c r="G133" s="201"/>
    </row>
    <row r="134" spans="1:7" x14ac:dyDescent="0.25">
      <c r="A134" s="142" t="s">
        <v>70</v>
      </c>
      <c r="B134" s="212"/>
      <c r="C134" s="212"/>
      <c r="D134" s="212"/>
      <c r="E134" s="212"/>
      <c r="F134" s="212"/>
      <c r="G134" s="213"/>
    </row>
    <row r="135" spans="1:7" x14ac:dyDescent="0.25">
      <c r="A135" s="161" t="s">
        <v>43</v>
      </c>
      <c r="B135" s="148" t="s">
        <v>71</v>
      </c>
      <c r="C135" s="33" t="s">
        <v>1</v>
      </c>
      <c r="D135" s="48">
        <f>SUM(D136:D139)</f>
        <v>1</v>
      </c>
      <c r="E135" s="48">
        <f>SUM(E136:E139)</f>
        <v>1</v>
      </c>
      <c r="F135" s="35">
        <f>E135/D135</f>
        <v>1</v>
      </c>
      <c r="G135" s="138" t="s">
        <v>17</v>
      </c>
    </row>
    <row r="136" spans="1:7" x14ac:dyDescent="0.25">
      <c r="A136" s="162"/>
      <c r="B136" s="149"/>
      <c r="C136" s="36" t="s">
        <v>13</v>
      </c>
      <c r="D136" s="46">
        <v>1</v>
      </c>
      <c r="E136" s="46">
        <v>1</v>
      </c>
      <c r="F136" s="38">
        <f>E136/D136</f>
        <v>1</v>
      </c>
      <c r="G136" s="138"/>
    </row>
    <row r="137" spans="1:7" x14ac:dyDescent="0.25">
      <c r="A137" s="162"/>
      <c r="B137" s="149"/>
      <c r="C137" s="36" t="s">
        <v>14</v>
      </c>
      <c r="D137" s="46">
        <v>0</v>
      </c>
      <c r="E137" s="46">
        <v>0</v>
      </c>
      <c r="F137" s="38" t="s">
        <v>50</v>
      </c>
      <c r="G137" s="138"/>
    </row>
    <row r="138" spans="1:7" x14ac:dyDescent="0.25">
      <c r="A138" s="162"/>
      <c r="B138" s="149"/>
      <c r="C138" s="36" t="s">
        <v>15</v>
      </c>
      <c r="D138" s="46">
        <v>0</v>
      </c>
      <c r="E138" s="46">
        <v>0</v>
      </c>
      <c r="F138" s="38" t="s">
        <v>50</v>
      </c>
      <c r="G138" s="138"/>
    </row>
    <row r="139" spans="1:7" x14ac:dyDescent="0.25">
      <c r="A139" s="163"/>
      <c r="B139" s="150"/>
      <c r="C139" s="36" t="s">
        <v>16</v>
      </c>
      <c r="D139" s="46">
        <v>0</v>
      </c>
      <c r="E139" s="46">
        <v>0</v>
      </c>
      <c r="F139" s="38" t="s">
        <v>50</v>
      </c>
      <c r="G139" s="138"/>
    </row>
    <row r="140" spans="1:7" x14ac:dyDescent="0.25">
      <c r="A140" s="217" t="s">
        <v>75</v>
      </c>
      <c r="B140" s="217"/>
      <c r="C140" s="217"/>
      <c r="D140" s="217"/>
      <c r="E140" s="217"/>
      <c r="F140" s="217"/>
      <c r="G140" s="217"/>
    </row>
    <row r="141" spans="1:7" x14ac:dyDescent="0.25">
      <c r="A141" s="179" t="s">
        <v>46</v>
      </c>
      <c r="B141" s="138" t="s">
        <v>74</v>
      </c>
      <c r="C141" s="33" t="s">
        <v>1</v>
      </c>
      <c r="D141" s="81">
        <f>SUM(D142:D145)</f>
        <v>47495.03026</v>
      </c>
      <c r="E141" s="81">
        <f>SUM(E142:E145)</f>
        <v>44466.277969999996</v>
      </c>
      <c r="F141" s="35">
        <f>E141/D141</f>
        <v>0.93623012190075816</v>
      </c>
      <c r="G141" s="138" t="s">
        <v>17</v>
      </c>
    </row>
    <row r="142" spans="1:7" x14ac:dyDescent="0.25">
      <c r="A142" s="179"/>
      <c r="B142" s="138"/>
      <c r="C142" s="36" t="s">
        <v>13</v>
      </c>
      <c r="D142" s="82">
        <f>D148+D159+D164+D170</f>
        <v>5405.5906400000003</v>
      </c>
      <c r="E142" s="82">
        <f>E148+E159+E164+E170</f>
        <v>5002.7726499999999</v>
      </c>
      <c r="F142" s="38">
        <f>E142/D142</f>
        <v>0.92548122548917233</v>
      </c>
      <c r="G142" s="138"/>
    </row>
    <row r="143" spans="1:7" ht="20.25" customHeight="1" x14ac:dyDescent="0.25">
      <c r="A143" s="179"/>
      <c r="B143" s="138"/>
      <c r="C143" s="36" t="s">
        <v>14</v>
      </c>
      <c r="D143" s="97">
        <f>D149+D160+D165+D171</f>
        <v>42089.439619999997</v>
      </c>
      <c r="E143" s="82">
        <f>E149+E160+E165+E171</f>
        <v>39463.505319999997</v>
      </c>
      <c r="F143" s="38">
        <f>E143/D143</f>
        <v>0.93761061388063216</v>
      </c>
      <c r="G143" s="138"/>
    </row>
    <row r="144" spans="1:7" x14ac:dyDescent="0.25">
      <c r="A144" s="179"/>
      <c r="B144" s="138"/>
      <c r="C144" s="36" t="s">
        <v>15</v>
      </c>
      <c r="D144" s="46">
        <f t="shared" ref="D144:E145" si="12">D150+D161+D166+D172</f>
        <v>0</v>
      </c>
      <c r="E144" s="46">
        <f t="shared" si="12"/>
        <v>0</v>
      </c>
      <c r="F144" s="38" t="s">
        <v>50</v>
      </c>
      <c r="G144" s="138"/>
    </row>
    <row r="145" spans="1:7" x14ac:dyDescent="0.25">
      <c r="A145" s="179"/>
      <c r="B145" s="138"/>
      <c r="C145" s="36" t="s">
        <v>16</v>
      </c>
      <c r="D145" s="46">
        <f t="shared" si="12"/>
        <v>0</v>
      </c>
      <c r="E145" s="46">
        <f t="shared" si="12"/>
        <v>0</v>
      </c>
      <c r="F145" s="38" t="s">
        <v>50</v>
      </c>
      <c r="G145" s="138"/>
    </row>
    <row r="146" spans="1:7" x14ac:dyDescent="0.25">
      <c r="A146" s="218" t="s">
        <v>20</v>
      </c>
      <c r="B146" s="219"/>
      <c r="C146" s="219"/>
      <c r="D146" s="219"/>
      <c r="E146" s="219"/>
      <c r="F146" s="219"/>
      <c r="G146" s="220"/>
    </row>
    <row r="147" spans="1:7" ht="15" customHeight="1" x14ac:dyDescent="0.25">
      <c r="A147" s="170" t="s">
        <v>47</v>
      </c>
      <c r="B147" s="126" t="s">
        <v>76</v>
      </c>
      <c r="C147" s="11" t="s">
        <v>1</v>
      </c>
      <c r="D147" s="18">
        <f>SUM(D148:D151)</f>
        <v>125</v>
      </c>
      <c r="E147" s="90">
        <f>SUM(E148:E151)</f>
        <v>111.46286000000001</v>
      </c>
      <c r="F147" s="19">
        <f t="shared" ref="F147:F154" si="13">E147/D147</f>
        <v>0.89170288000000009</v>
      </c>
      <c r="G147" s="183" t="s">
        <v>104</v>
      </c>
    </row>
    <row r="148" spans="1:7" ht="15" customHeight="1" x14ac:dyDescent="0.25">
      <c r="A148" s="171"/>
      <c r="B148" s="127"/>
      <c r="C148" s="10" t="s">
        <v>13</v>
      </c>
      <c r="D148" s="17">
        <v>125</v>
      </c>
      <c r="E148" s="96">
        <v>111.46286000000001</v>
      </c>
      <c r="F148" s="20">
        <f t="shared" si="13"/>
        <v>0.89170288000000009</v>
      </c>
      <c r="G148" s="184"/>
    </row>
    <row r="149" spans="1:7" ht="13.5" customHeight="1" x14ac:dyDescent="0.25">
      <c r="A149" s="171"/>
      <c r="B149" s="127"/>
      <c r="C149" s="10" t="s">
        <v>14</v>
      </c>
      <c r="D149" s="17">
        <v>0</v>
      </c>
      <c r="E149" s="17">
        <v>0</v>
      </c>
      <c r="F149" s="20" t="s">
        <v>50</v>
      </c>
      <c r="G149" s="184"/>
    </row>
    <row r="150" spans="1:7" x14ac:dyDescent="0.25">
      <c r="A150" s="171"/>
      <c r="B150" s="127"/>
      <c r="C150" s="10" t="s">
        <v>15</v>
      </c>
      <c r="D150" s="17">
        <v>0</v>
      </c>
      <c r="E150" s="17">
        <v>0</v>
      </c>
      <c r="F150" s="20" t="s">
        <v>50</v>
      </c>
      <c r="G150" s="184"/>
    </row>
    <row r="151" spans="1:7" x14ac:dyDescent="0.25">
      <c r="A151" s="172"/>
      <c r="B151" s="128"/>
      <c r="C151" s="10" t="s">
        <v>16</v>
      </c>
      <c r="D151" s="17">
        <v>0</v>
      </c>
      <c r="E151" s="17">
        <v>0</v>
      </c>
      <c r="F151" s="20" t="s">
        <v>50</v>
      </c>
      <c r="G151" s="185"/>
    </row>
    <row r="152" spans="1:7" ht="15" customHeight="1" x14ac:dyDescent="0.25">
      <c r="A152" s="209"/>
      <c r="B152" s="157" t="s">
        <v>72</v>
      </c>
      <c r="C152" s="59" t="s">
        <v>1</v>
      </c>
      <c r="D152" s="63">
        <f>SUM(D153:D156)</f>
        <v>51046.130259999998</v>
      </c>
      <c r="E152" s="63">
        <f>SUM(E153:E156)</f>
        <v>46763.60510999999</v>
      </c>
      <c r="F152" s="64">
        <f>E152/D152</f>
        <v>0.91610480308326492</v>
      </c>
      <c r="G152" s="159"/>
    </row>
    <row r="153" spans="1:7" x14ac:dyDescent="0.25">
      <c r="A153" s="210"/>
      <c r="B153" s="160"/>
      <c r="C153" s="65" t="s">
        <v>13</v>
      </c>
      <c r="D153" s="66">
        <f t="shared" ref="D153:E156" si="14">D159+D164+D170+D176+D181+D187</f>
        <v>6008.1906400000007</v>
      </c>
      <c r="E153" s="66">
        <f t="shared" si="14"/>
        <v>5163.3097899999993</v>
      </c>
      <c r="F153" s="67">
        <f t="shared" si="13"/>
        <v>0.85937848836301223</v>
      </c>
      <c r="G153" s="160"/>
    </row>
    <row r="154" spans="1:7" x14ac:dyDescent="0.25">
      <c r="A154" s="210"/>
      <c r="B154" s="160"/>
      <c r="C154" s="65" t="s">
        <v>14</v>
      </c>
      <c r="D154" s="66">
        <f t="shared" si="14"/>
        <v>44412.939619999997</v>
      </c>
      <c r="E154" s="66">
        <f t="shared" si="14"/>
        <v>41079.258319999994</v>
      </c>
      <c r="F154" s="67">
        <f t="shared" si="13"/>
        <v>0.92493896309221602</v>
      </c>
      <c r="G154" s="160"/>
    </row>
    <row r="155" spans="1:7" x14ac:dyDescent="0.25">
      <c r="A155" s="210"/>
      <c r="B155" s="160"/>
      <c r="C155" s="65" t="s">
        <v>15</v>
      </c>
      <c r="D155" s="66">
        <f t="shared" si="14"/>
        <v>0</v>
      </c>
      <c r="E155" s="66">
        <f t="shared" si="14"/>
        <v>0</v>
      </c>
      <c r="F155" s="67" t="s">
        <v>50</v>
      </c>
      <c r="G155" s="160"/>
    </row>
    <row r="156" spans="1:7" x14ac:dyDescent="0.25">
      <c r="A156" s="211"/>
      <c r="B156" s="201"/>
      <c r="C156" s="65" t="s">
        <v>16</v>
      </c>
      <c r="D156" s="66">
        <f t="shared" si="14"/>
        <v>625</v>
      </c>
      <c r="E156" s="66">
        <f t="shared" si="14"/>
        <v>521.03700000000003</v>
      </c>
      <c r="F156" s="67" t="s">
        <v>50</v>
      </c>
      <c r="G156" s="201"/>
    </row>
    <row r="157" spans="1:7" x14ac:dyDescent="0.25">
      <c r="A157" s="142" t="s">
        <v>73</v>
      </c>
      <c r="B157" s="143"/>
      <c r="C157" s="143"/>
      <c r="D157" s="143"/>
      <c r="E157" s="143"/>
      <c r="F157" s="143"/>
      <c r="G157" s="144"/>
    </row>
    <row r="158" spans="1:7" ht="15" customHeight="1" x14ac:dyDescent="0.25">
      <c r="A158" s="170" t="s">
        <v>49</v>
      </c>
      <c r="B158" s="126" t="s">
        <v>77</v>
      </c>
      <c r="C158" s="11" t="s">
        <v>1</v>
      </c>
      <c r="D158" s="18">
        <f>SUM(D159:D162)</f>
        <v>1472.27</v>
      </c>
      <c r="E158" s="18">
        <f>SUM(E159:E162)</f>
        <v>1195.9390100000001</v>
      </c>
      <c r="F158" s="18">
        <f t="shared" ref="F158:F165" si="15">E158/D158</f>
        <v>0.81230956957623268</v>
      </c>
      <c r="G158" s="125" t="s">
        <v>17</v>
      </c>
    </row>
    <row r="159" spans="1:7" ht="17.25" customHeight="1" x14ac:dyDescent="0.25">
      <c r="A159" s="171"/>
      <c r="B159" s="127"/>
      <c r="C159" s="10" t="s">
        <v>13</v>
      </c>
      <c r="D159" s="17">
        <v>677.39</v>
      </c>
      <c r="E159" s="91">
        <v>536.01949999999999</v>
      </c>
      <c r="F159" s="17">
        <f t="shared" si="15"/>
        <v>0.79130117066977668</v>
      </c>
      <c r="G159" s="125"/>
    </row>
    <row r="160" spans="1:7" ht="15.75" customHeight="1" x14ac:dyDescent="0.25">
      <c r="A160" s="171"/>
      <c r="B160" s="127"/>
      <c r="C160" s="10" t="s">
        <v>14</v>
      </c>
      <c r="D160" s="17">
        <v>794.88</v>
      </c>
      <c r="E160" s="96">
        <v>659.91950999999995</v>
      </c>
      <c r="F160" s="17">
        <f t="shared" si="15"/>
        <v>0.83021274909420284</v>
      </c>
      <c r="G160" s="125"/>
    </row>
    <row r="161" spans="1:7" ht="15" customHeight="1" x14ac:dyDescent="0.25">
      <c r="A161" s="171"/>
      <c r="B161" s="127"/>
      <c r="C161" s="10" t="s">
        <v>15</v>
      </c>
      <c r="D161" s="17">
        <v>0</v>
      </c>
      <c r="E161" s="17">
        <v>0</v>
      </c>
      <c r="F161" s="17" t="s">
        <v>50</v>
      </c>
      <c r="G161" s="125"/>
    </row>
    <row r="162" spans="1:7" x14ac:dyDescent="0.25">
      <c r="A162" s="172"/>
      <c r="B162" s="128"/>
      <c r="C162" s="10" t="s">
        <v>16</v>
      </c>
      <c r="D162" s="17">
        <v>0</v>
      </c>
      <c r="E162" s="17">
        <v>0</v>
      </c>
      <c r="F162" s="17" t="s">
        <v>50</v>
      </c>
      <c r="G162" s="125"/>
    </row>
    <row r="163" spans="1:7" x14ac:dyDescent="0.25">
      <c r="A163" s="167" t="s">
        <v>78</v>
      </c>
      <c r="B163" s="126" t="s">
        <v>79</v>
      </c>
      <c r="C163" s="11" t="s">
        <v>1</v>
      </c>
      <c r="D163" s="95">
        <f>SUM(D164:D167)</f>
        <v>37504.012260000003</v>
      </c>
      <c r="E163" s="95">
        <f>SUM(E164:E167)</f>
        <v>35895.805259999994</v>
      </c>
      <c r="F163" s="19">
        <f t="shared" si="15"/>
        <v>0.95711906798528734</v>
      </c>
      <c r="G163" s="125" t="s">
        <v>17</v>
      </c>
    </row>
    <row r="164" spans="1:7" x14ac:dyDescent="0.25">
      <c r="A164" s="168"/>
      <c r="B164" s="127"/>
      <c r="C164" s="10" t="s">
        <v>13</v>
      </c>
      <c r="D164" s="98">
        <v>1875.20064</v>
      </c>
      <c r="E164" s="98">
        <v>1794.7902899999999</v>
      </c>
      <c r="F164" s="20">
        <f t="shared" si="15"/>
        <v>0.9571190686027069</v>
      </c>
      <c r="G164" s="125"/>
    </row>
    <row r="165" spans="1:7" x14ac:dyDescent="0.25">
      <c r="A165" s="168"/>
      <c r="B165" s="127"/>
      <c r="C165" s="10" t="s">
        <v>14</v>
      </c>
      <c r="D165" s="99">
        <v>35628.81162</v>
      </c>
      <c r="E165" s="98">
        <v>34101.014969999997</v>
      </c>
      <c r="F165" s="20">
        <f t="shared" si="15"/>
        <v>0.95711906795279178</v>
      </c>
      <c r="G165" s="125"/>
    </row>
    <row r="166" spans="1:7" x14ac:dyDescent="0.25">
      <c r="A166" s="168"/>
      <c r="B166" s="127"/>
      <c r="C166" s="10" t="s">
        <v>15</v>
      </c>
      <c r="D166" s="17">
        <v>0</v>
      </c>
      <c r="E166" s="17">
        <v>0</v>
      </c>
      <c r="F166" s="20" t="s">
        <v>50</v>
      </c>
      <c r="G166" s="125"/>
    </row>
    <row r="167" spans="1:7" x14ac:dyDescent="0.25">
      <c r="A167" s="169"/>
      <c r="B167" s="128"/>
      <c r="C167" s="10" t="s">
        <v>16</v>
      </c>
      <c r="D167" s="17">
        <v>0</v>
      </c>
      <c r="E167" s="17">
        <v>0</v>
      </c>
      <c r="F167" s="20" t="s">
        <v>50</v>
      </c>
      <c r="G167" s="125"/>
    </row>
    <row r="168" spans="1:7" x14ac:dyDescent="0.25">
      <c r="A168" s="214" t="s">
        <v>80</v>
      </c>
      <c r="B168" s="215"/>
      <c r="C168" s="215"/>
      <c r="D168" s="215"/>
      <c r="E168" s="215"/>
      <c r="F168" s="215"/>
      <c r="G168" s="216"/>
    </row>
    <row r="169" spans="1:7" ht="15" customHeight="1" x14ac:dyDescent="0.25">
      <c r="A169" s="230" t="s">
        <v>81</v>
      </c>
      <c r="B169" s="135" t="s">
        <v>124</v>
      </c>
      <c r="C169" s="29" t="s">
        <v>1</v>
      </c>
      <c r="D169" s="101">
        <f>SUM(D170:D173)</f>
        <v>8393.7479999999996</v>
      </c>
      <c r="E169" s="49">
        <f>SUM(E170:E173)</f>
        <v>7263.0708400000003</v>
      </c>
      <c r="F169" s="45">
        <f>E169/D169</f>
        <v>0.86529531741958432</v>
      </c>
      <c r="G169" s="183" t="s">
        <v>104</v>
      </c>
    </row>
    <row r="170" spans="1:7" x14ac:dyDescent="0.25">
      <c r="A170" s="231"/>
      <c r="B170" s="136"/>
      <c r="C170" s="27" t="s">
        <v>13</v>
      </c>
      <c r="D170" s="50">
        <v>2728</v>
      </c>
      <c r="E170" s="50">
        <v>2560.5</v>
      </c>
      <c r="F170" s="28">
        <f>E170/D170</f>
        <v>0.93859970674486803</v>
      </c>
      <c r="G170" s="184"/>
    </row>
    <row r="171" spans="1:7" x14ac:dyDescent="0.25">
      <c r="A171" s="231"/>
      <c r="B171" s="136"/>
      <c r="C171" s="27" t="s">
        <v>14</v>
      </c>
      <c r="D171" s="100">
        <v>5665.7479999999996</v>
      </c>
      <c r="E171" s="100">
        <v>4702.5708400000003</v>
      </c>
      <c r="F171" s="28">
        <f>E171/D171</f>
        <v>0.83000000000000007</v>
      </c>
      <c r="G171" s="184"/>
    </row>
    <row r="172" spans="1:7" x14ac:dyDescent="0.25">
      <c r="A172" s="231"/>
      <c r="B172" s="136"/>
      <c r="C172" s="27" t="s">
        <v>15</v>
      </c>
      <c r="D172" s="50">
        <v>0</v>
      </c>
      <c r="E172" s="50">
        <v>0</v>
      </c>
      <c r="F172" s="28" t="s">
        <v>50</v>
      </c>
      <c r="G172" s="184"/>
    </row>
    <row r="173" spans="1:7" x14ac:dyDescent="0.25">
      <c r="A173" s="232"/>
      <c r="B173" s="137"/>
      <c r="C173" s="27" t="s">
        <v>16</v>
      </c>
      <c r="D173" s="50">
        <v>0</v>
      </c>
      <c r="E173" s="50">
        <v>0</v>
      </c>
      <c r="F173" s="28" t="s">
        <v>50</v>
      </c>
      <c r="G173" s="185"/>
    </row>
    <row r="174" spans="1:7" ht="26.25" customHeight="1" x14ac:dyDescent="0.25">
      <c r="A174" s="227" t="s">
        <v>82</v>
      </c>
      <c r="B174" s="228"/>
      <c r="C174" s="228"/>
      <c r="D174" s="228"/>
      <c r="E174" s="228"/>
      <c r="F174" s="228"/>
      <c r="G174" s="229"/>
    </row>
    <row r="175" spans="1:7" ht="16.5" customHeight="1" x14ac:dyDescent="0.25">
      <c r="A175" s="180" t="s">
        <v>83</v>
      </c>
      <c r="B175" s="180" t="s">
        <v>84</v>
      </c>
      <c r="C175" s="109" t="s">
        <v>1</v>
      </c>
      <c r="D175" s="110">
        <f>SUM(D176:D179)</f>
        <v>2084</v>
      </c>
      <c r="E175" s="110">
        <f>SUM(E176:E179)</f>
        <v>1736.79</v>
      </c>
      <c r="F175" s="111">
        <f>E175/D175</f>
        <v>0.83339251439539341</v>
      </c>
      <c r="G175" s="208" t="s">
        <v>128</v>
      </c>
    </row>
    <row r="176" spans="1:7" ht="17.25" customHeight="1" x14ac:dyDescent="0.25">
      <c r="A176" s="181"/>
      <c r="B176" s="181"/>
      <c r="C176" s="108" t="s">
        <v>13</v>
      </c>
      <c r="D176" s="112">
        <v>0</v>
      </c>
      <c r="E176" s="112">
        <v>0</v>
      </c>
      <c r="F176" s="108" t="s">
        <v>50</v>
      </c>
      <c r="G176" s="208"/>
    </row>
    <row r="177" spans="1:7" ht="15.75" customHeight="1" x14ac:dyDescent="0.25">
      <c r="A177" s="181"/>
      <c r="B177" s="181"/>
      <c r="C177" s="108" t="s">
        <v>14</v>
      </c>
      <c r="D177" s="112">
        <v>1459</v>
      </c>
      <c r="E177" s="114">
        <v>1215.7529999999999</v>
      </c>
      <c r="F177" s="113">
        <f>E177/D177</f>
        <v>0.83327827278958189</v>
      </c>
      <c r="G177" s="208"/>
    </row>
    <row r="178" spans="1:7" ht="15.75" customHeight="1" x14ac:dyDescent="0.25">
      <c r="A178" s="181"/>
      <c r="B178" s="181"/>
      <c r="C178" s="108" t="s">
        <v>15</v>
      </c>
      <c r="D178" s="112">
        <v>0</v>
      </c>
      <c r="E178" s="112">
        <v>0</v>
      </c>
      <c r="F178" s="108" t="s">
        <v>50</v>
      </c>
      <c r="G178" s="208"/>
    </row>
    <row r="179" spans="1:7" ht="15.75" customHeight="1" x14ac:dyDescent="0.25">
      <c r="A179" s="181"/>
      <c r="B179" s="181"/>
      <c r="C179" s="108" t="s">
        <v>16</v>
      </c>
      <c r="D179" s="112">
        <v>625</v>
      </c>
      <c r="E179" s="114">
        <v>521.03700000000003</v>
      </c>
      <c r="F179" s="113">
        <f>E179/D179</f>
        <v>0.83365920000000004</v>
      </c>
      <c r="G179" s="208"/>
    </row>
    <row r="180" spans="1:7" ht="20.25" customHeight="1" x14ac:dyDescent="0.25">
      <c r="A180" s="148" t="s">
        <v>85</v>
      </c>
      <c r="B180" s="148" t="s">
        <v>86</v>
      </c>
      <c r="C180" s="47" t="s">
        <v>1</v>
      </c>
      <c r="D180" s="51">
        <f>SUM(D181:D184)</f>
        <v>1276.5</v>
      </c>
      <c r="E180" s="51">
        <f>SUM(E181:E184)</f>
        <v>422</v>
      </c>
      <c r="F180" s="51">
        <f t="shared" ref="F180:F182" si="16">E180/D180</f>
        <v>0.33059146102624365</v>
      </c>
      <c r="G180" s="138" t="s">
        <v>127</v>
      </c>
    </row>
    <row r="181" spans="1:7" ht="23.25" customHeight="1" x14ac:dyDescent="0.25">
      <c r="A181" s="149"/>
      <c r="B181" s="149"/>
      <c r="C181" s="39" t="s">
        <v>13</v>
      </c>
      <c r="D181" s="52">
        <v>412</v>
      </c>
      <c r="E181" s="52">
        <v>22</v>
      </c>
      <c r="F181" s="52">
        <f t="shared" si="16"/>
        <v>5.3398058252427182E-2</v>
      </c>
      <c r="G181" s="138"/>
    </row>
    <row r="182" spans="1:7" ht="28.5" customHeight="1" x14ac:dyDescent="0.25">
      <c r="A182" s="149"/>
      <c r="B182" s="149"/>
      <c r="C182" s="39" t="s">
        <v>14</v>
      </c>
      <c r="D182" s="52">
        <v>864.5</v>
      </c>
      <c r="E182" s="52">
        <v>400</v>
      </c>
      <c r="F182" s="52">
        <f t="shared" si="16"/>
        <v>0.46269519953730481</v>
      </c>
      <c r="G182" s="138"/>
    </row>
    <row r="183" spans="1:7" ht="28.5" customHeight="1" x14ac:dyDescent="0.25">
      <c r="A183" s="149"/>
      <c r="B183" s="149"/>
      <c r="C183" s="39" t="s">
        <v>15</v>
      </c>
      <c r="D183" s="52">
        <v>0</v>
      </c>
      <c r="E183" s="52">
        <v>0</v>
      </c>
      <c r="F183" s="39" t="s">
        <v>50</v>
      </c>
      <c r="G183" s="138"/>
    </row>
    <row r="184" spans="1:7" ht="30.75" customHeight="1" x14ac:dyDescent="0.25">
      <c r="A184" s="150"/>
      <c r="B184" s="150"/>
      <c r="C184" s="39" t="s">
        <v>16</v>
      </c>
      <c r="D184" s="52">
        <v>0</v>
      </c>
      <c r="E184" s="52">
        <v>0</v>
      </c>
      <c r="F184" s="39" t="s">
        <v>50</v>
      </c>
      <c r="G184" s="138"/>
    </row>
    <row r="185" spans="1:7" ht="15" customHeight="1" x14ac:dyDescent="0.25">
      <c r="A185" s="151" t="s">
        <v>80</v>
      </c>
      <c r="B185" s="152"/>
      <c r="C185" s="152"/>
      <c r="D185" s="152"/>
      <c r="E185" s="152"/>
      <c r="F185" s="152"/>
      <c r="G185" s="153"/>
    </row>
    <row r="186" spans="1:7" ht="15" customHeight="1" x14ac:dyDescent="0.25">
      <c r="A186" s="148" t="s">
        <v>87</v>
      </c>
      <c r="B186" s="148" t="s">
        <v>110</v>
      </c>
      <c r="C186" s="47" t="s">
        <v>1</v>
      </c>
      <c r="D186" s="117">
        <f>SUM(D187:D190)</f>
        <v>315.60000000000002</v>
      </c>
      <c r="E186" s="117">
        <f>SUM(E187:E190)</f>
        <v>250</v>
      </c>
      <c r="F186" s="51">
        <f>E186/D186</f>
        <v>0.79214195183776925</v>
      </c>
      <c r="G186" s="208" t="s">
        <v>17</v>
      </c>
    </row>
    <row r="187" spans="1:7" ht="15" customHeight="1" x14ac:dyDescent="0.25">
      <c r="A187" s="149"/>
      <c r="B187" s="149"/>
      <c r="C187" s="39" t="s">
        <v>13</v>
      </c>
      <c r="D187" s="118">
        <v>315.60000000000002</v>
      </c>
      <c r="E187" s="118">
        <v>250</v>
      </c>
      <c r="F187" s="52">
        <f>E187/D187</f>
        <v>0.79214195183776925</v>
      </c>
      <c r="G187" s="208"/>
    </row>
    <row r="188" spans="1:7" ht="15" customHeight="1" x14ac:dyDescent="0.25">
      <c r="A188" s="149"/>
      <c r="B188" s="149"/>
      <c r="C188" s="39" t="s">
        <v>14</v>
      </c>
      <c r="D188" s="52">
        <v>0</v>
      </c>
      <c r="E188" s="52">
        <v>0</v>
      </c>
      <c r="F188" s="52" t="s">
        <v>50</v>
      </c>
      <c r="G188" s="208"/>
    </row>
    <row r="189" spans="1:7" ht="15" customHeight="1" x14ac:dyDescent="0.25">
      <c r="A189" s="149"/>
      <c r="B189" s="149"/>
      <c r="C189" s="39" t="s">
        <v>15</v>
      </c>
      <c r="D189" s="52">
        <v>0</v>
      </c>
      <c r="E189" s="52">
        <v>0</v>
      </c>
      <c r="F189" s="52" t="s">
        <v>50</v>
      </c>
      <c r="G189" s="208"/>
    </row>
    <row r="190" spans="1:7" ht="15" customHeight="1" x14ac:dyDescent="0.25">
      <c r="A190" s="150"/>
      <c r="B190" s="150"/>
      <c r="C190" s="39" t="s">
        <v>16</v>
      </c>
      <c r="D190" s="52">
        <v>0</v>
      </c>
      <c r="E190" s="52">
        <v>0</v>
      </c>
      <c r="F190" s="52" t="s">
        <v>50</v>
      </c>
      <c r="G190" s="208"/>
    </row>
    <row r="191" spans="1:7" ht="15" customHeight="1" x14ac:dyDescent="0.25">
      <c r="A191" s="157"/>
      <c r="B191" s="157" t="s">
        <v>42</v>
      </c>
      <c r="C191" s="68" t="s">
        <v>1</v>
      </c>
      <c r="D191" s="69">
        <f>SUM(D192:D195)</f>
        <v>58</v>
      </c>
      <c r="E191" s="69">
        <f>SUM(E192:E195)</f>
        <v>57.95</v>
      </c>
      <c r="F191" s="69">
        <f>E191/D191</f>
        <v>0.99913793103448278</v>
      </c>
      <c r="G191" s="159"/>
    </row>
    <row r="192" spans="1:7" ht="15" customHeight="1" x14ac:dyDescent="0.25">
      <c r="A192" s="158"/>
      <c r="B192" s="158"/>
      <c r="C192" s="70" t="s">
        <v>13</v>
      </c>
      <c r="D192" s="71">
        <f t="shared" ref="D192:E192" si="17">D198</f>
        <v>58</v>
      </c>
      <c r="E192" s="71">
        <f t="shared" si="17"/>
        <v>57.95</v>
      </c>
      <c r="F192" s="71">
        <f>E192/D192</f>
        <v>0.99913793103448278</v>
      </c>
      <c r="G192" s="160"/>
    </row>
    <row r="193" spans="1:7" ht="15" customHeight="1" x14ac:dyDescent="0.25">
      <c r="A193" s="158"/>
      <c r="B193" s="158"/>
      <c r="C193" s="70" t="s">
        <v>14</v>
      </c>
      <c r="D193" s="71">
        <f t="shared" ref="D193:E193" si="18">D199</f>
        <v>0</v>
      </c>
      <c r="E193" s="71">
        <f t="shared" si="18"/>
        <v>0</v>
      </c>
      <c r="F193" s="71" t="s">
        <v>50</v>
      </c>
      <c r="G193" s="160"/>
    </row>
    <row r="194" spans="1:7" ht="15" customHeight="1" x14ac:dyDescent="0.25">
      <c r="A194" s="158"/>
      <c r="B194" s="158"/>
      <c r="C194" s="70" t="s">
        <v>15</v>
      </c>
      <c r="D194" s="71">
        <f t="shared" ref="D194:E194" si="19">D200</f>
        <v>0</v>
      </c>
      <c r="E194" s="71">
        <f t="shared" si="19"/>
        <v>0</v>
      </c>
      <c r="F194" s="71" t="s">
        <v>50</v>
      </c>
      <c r="G194" s="160"/>
    </row>
    <row r="195" spans="1:7" ht="15" customHeight="1" x14ac:dyDescent="0.25">
      <c r="A195" s="158"/>
      <c r="B195" s="158"/>
      <c r="C195" s="73" t="s">
        <v>16</v>
      </c>
      <c r="D195" s="72">
        <f t="shared" ref="D195:E195" si="20">D201</f>
        <v>0</v>
      </c>
      <c r="E195" s="72">
        <f t="shared" si="20"/>
        <v>0</v>
      </c>
      <c r="F195" s="72" t="s">
        <v>50</v>
      </c>
      <c r="G195" s="160"/>
    </row>
    <row r="196" spans="1:7" ht="15" customHeight="1" x14ac:dyDescent="0.25">
      <c r="A196" s="164" t="s">
        <v>44</v>
      </c>
      <c r="B196" s="165"/>
      <c r="C196" s="165"/>
      <c r="D196" s="165"/>
      <c r="E196" s="165"/>
      <c r="F196" s="165"/>
      <c r="G196" s="166"/>
    </row>
    <row r="197" spans="1:7" ht="15" customHeight="1" x14ac:dyDescent="0.25">
      <c r="A197" s="161" t="s">
        <v>89</v>
      </c>
      <c r="B197" s="148" t="s">
        <v>100</v>
      </c>
      <c r="C197" s="43" t="s">
        <v>1</v>
      </c>
      <c r="D197" s="48">
        <f>SUM(D198:D201)</f>
        <v>58</v>
      </c>
      <c r="E197" s="48">
        <f>SUM(E198:E201)</f>
        <v>57.95</v>
      </c>
      <c r="F197" s="48">
        <f>AVERAGE(F203:F208)</f>
        <v>0.99913793103448278</v>
      </c>
      <c r="G197" s="148" t="s">
        <v>51</v>
      </c>
    </row>
    <row r="198" spans="1:7" ht="15" customHeight="1" x14ac:dyDescent="0.25">
      <c r="A198" s="162"/>
      <c r="B198" s="149"/>
      <c r="C198" s="44" t="s">
        <v>13</v>
      </c>
      <c r="D198" s="46">
        <f t="shared" ref="D198:E201" si="21">D204+D209</f>
        <v>58</v>
      </c>
      <c r="E198" s="46">
        <f t="shared" si="21"/>
        <v>57.95</v>
      </c>
      <c r="F198" s="46">
        <f>E198/D198</f>
        <v>0.99913793103448278</v>
      </c>
      <c r="G198" s="149"/>
    </row>
    <row r="199" spans="1:7" ht="15" customHeight="1" x14ac:dyDescent="0.25">
      <c r="A199" s="162"/>
      <c r="B199" s="149"/>
      <c r="C199" s="44" t="s">
        <v>14</v>
      </c>
      <c r="D199" s="46">
        <f t="shared" si="21"/>
        <v>0</v>
      </c>
      <c r="E199" s="46">
        <f t="shared" si="21"/>
        <v>0</v>
      </c>
      <c r="F199" s="46" t="s">
        <v>50</v>
      </c>
      <c r="G199" s="149"/>
    </row>
    <row r="200" spans="1:7" ht="15" customHeight="1" x14ac:dyDescent="0.25">
      <c r="A200" s="162"/>
      <c r="B200" s="149"/>
      <c r="C200" s="44" t="s">
        <v>15</v>
      </c>
      <c r="D200" s="46">
        <f t="shared" si="21"/>
        <v>0</v>
      </c>
      <c r="E200" s="46">
        <f t="shared" si="21"/>
        <v>0</v>
      </c>
      <c r="F200" s="46" t="s">
        <v>50</v>
      </c>
      <c r="G200" s="149"/>
    </row>
    <row r="201" spans="1:7" ht="15" customHeight="1" x14ac:dyDescent="0.25">
      <c r="A201" s="163"/>
      <c r="B201" s="150"/>
      <c r="C201" s="44" t="s">
        <v>16</v>
      </c>
      <c r="D201" s="46">
        <f t="shared" si="21"/>
        <v>0</v>
      </c>
      <c r="E201" s="46">
        <f t="shared" si="21"/>
        <v>0</v>
      </c>
      <c r="F201" s="46" t="s">
        <v>50</v>
      </c>
      <c r="G201" s="150"/>
    </row>
    <row r="202" spans="1:7" ht="15" customHeight="1" x14ac:dyDescent="0.25">
      <c r="A202" s="129" t="s">
        <v>20</v>
      </c>
      <c r="B202" s="130"/>
      <c r="C202" s="130"/>
      <c r="D202" s="130"/>
      <c r="E202" s="130"/>
      <c r="F202" s="130"/>
      <c r="G202" s="131"/>
    </row>
    <row r="203" spans="1:7" ht="15" customHeight="1" x14ac:dyDescent="0.25">
      <c r="A203" s="167" t="s">
        <v>111</v>
      </c>
      <c r="B203" s="126" t="s">
        <v>102</v>
      </c>
      <c r="C203" s="42" t="s">
        <v>1</v>
      </c>
      <c r="D203" s="18">
        <f>SUM(D204:D207)</f>
        <v>0</v>
      </c>
      <c r="E203" s="18">
        <f>SUM(E204:E207)</f>
        <v>0</v>
      </c>
      <c r="F203" s="18" t="s">
        <v>50</v>
      </c>
      <c r="G203" s="126" t="s">
        <v>126</v>
      </c>
    </row>
    <row r="204" spans="1:7" ht="15" customHeight="1" x14ac:dyDescent="0.25">
      <c r="A204" s="168"/>
      <c r="B204" s="127"/>
      <c r="C204" s="41" t="s">
        <v>13</v>
      </c>
      <c r="D204" s="17">
        <v>0</v>
      </c>
      <c r="E204" s="17">
        <v>0</v>
      </c>
      <c r="F204" s="17" t="s">
        <v>50</v>
      </c>
      <c r="G204" s="127"/>
    </row>
    <row r="205" spans="1:7" ht="15" customHeight="1" x14ac:dyDescent="0.25">
      <c r="A205" s="168"/>
      <c r="B205" s="127"/>
      <c r="C205" s="41" t="s">
        <v>14</v>
      </c>
      <c r="D205" s="17">
        <v>0</v>
      </c>
      <c r="E205" s="17">
        <v>0</v>
      </c>
      <c r="F205" s="17" t="s">
        <v>50</v>
      </c>
      <c r="G205" s="127"/>
    </row>
    <row r="206" spans="1:7" ht="15" customHeight="1" x14ac:dyDescent="0.25">
      <c r="A206" s="168"/>
      <c r="B206" s="127"/>
      <c r="C206" s="41" t="s">
        <v>15</v>
      </c>
      <c r="D206" s="17">
        <v>0</v>
      </c>
      <c r="E206" s="17">
        <v>0</v>
      </c>
      <c r="F206" s="17" t="s">
        <v>50</v>
      </c>
      <c r="G206" s="127"/>
    </row>
    <row r="207" spans="1:7" ht="26.25" customHeight="1" x14ac:dyDescent="0.25">
      <c r="A207" s="169"/>
      <c r="B207" s="128"/>
      <c r="C207" s="41" t="s">
        <v>16</v>
      </c>
      <c r="D207" s="17">
        <v>0</v>
      </c>
      <c r="E207" s="17">
        <v>0</v>
      </c>
      <c r="F207" s="17" t="s">
        <v>50</v>
      </c>
      <c r="G207" s="128"/>
    </row>
    <row r="208" spans="1:7" ht="15" customHeight="1" x14ac:dyDescent="0.25">
      <c r="A208" s="170" t="s">
        <v>92</v>
      </c>
      <c r="B208" s="126" t="s">
        <v>103</v>
      </c>
      <c r="C208" s="42" t="s">
        <v>1</v>
      </c>
      <c r="D208" s="18">
        <f>SUM(D209:D212)</f>
        <v>58</v>
      </c>
      <c r="E208" s="18">
        <f>SUM(E209:E212)</f>
        <v>57.95</v>
      </c>
      <c r="F208" s="18">
        <f>E208/D208</f>
        <v>0.99913793103448278</v>
      </c>
      <c r="G208" s="126" t="s">
        <v>51</v>
      </c>
    </row>
    <row r="209" spans="1:7" ht="15" customHeight="1" x14ac:dyDescent="0.25">
      <c r="A209" s="171"/>
      <c r="B209" s="127"/>
      <c r="C209" s="41" t="s">
        <v>13</v>
      </c>
      <c r="D209" s="17">
        <v>58</v>
      </c>
      <c r="E209" s="17">
        <v>57.95</v>
      </c>
      <c r="F209" s="17">
        <f>E209/D209</f>
        <v>0.99913793103448278</v>
      </c>
      <c r="G209" s="127"/>
    </row>
    <row r="210" spans="1:7" ht="15" customHeight="1" x14ac:dyDescent="0.25">
      <c r="A210" s="171"/>
      <c r="B210" s="127"/>
      <c r="C210" s="41" t="s">
        <v>14</v>
      </c>
      <c r="D210" s="17">
        <v>0</v>
      </c>
      <c r="E210" s="17">
        <v>0</v>
      </c>
      <c r="F210" s="17" t="s">
        <v>50</v>
      </c>
      <c r="G210" s="127"/>
    </row>
    <row r="211" spans="1:7" ht="15" customHeight="1" x14ac:dyDescent="0.25">
      <c r="A211" s="171"/>
      <c r="B211" s="127"/>
      <c r="C211" s="41" t="s">
        <v>15</v>
      </c>
      <c r="D211" s="17">
        <v>0</v>
      </c>
      <c r="E211" s="17">
        <v>0</v>
      </c>
      <c r="F211" s="17" t="s">
        <v>50</v>
      </c>
      <c r="G211" s="127"/>
    </row>
    <row r="212" spans="1:7" ht="15" customHeight="1" x14ac:dyDescent="0.25">
      <c r="A212" s="172"/>
      <c r="B212" s="128"/>
      <c r="C212" s="41" t="s">
        <v>16</v>
      </c>
      <c r="D212" s="17">
        <v>0</v>
      </c>
      <c r="E212" s="17">
        <v>0</v>
      </c>
      <c r="F212" s="17" t="s">
        <v>50</v>
      </c>
      <c r="G212" s="128"/>
    </row>
    <row r="213" spans="1:7" ht="15" customHeight="1" x14ac:dyDescent="0.25">
      <c r="A213" s="154"/>
      <c r="B213" s="154" t="s">
        <v>45</v>
      </c>
      <c r="C213" s="68" t="s">
        <v>1</v>
      </c>
      <c r="D213" s="69">
        <f>SUM(D214:D217)</f>
        <v>143447.28584</v>
      </c>
      <c r="E213" s="69">
        <f>SUM(E214:E217)</f>
        <v>141943.70296999998</v>
      </c>
      <c r="F213" s="69">
        <f t="shared" ref="F213:F216" si="22">E213/D213</f>
        <v>0.98951822015177693</v>
      </c>
      <c r="G213" s="155"/>
    </row>
    <row r="214" spans="1:7" ht="15" customHeight="1" x14ac:dyDescent="0.25">
      <c r="A214" s="154"/>
      <c r="B214" s="154"/>
      <c r="C214" s="70" t="s">
        <v>13</v>
      </c>
      <c r="D214" s="71">
        <f t="shared" ref="D214:E217" si="23">D220+D236+D241+D263</f>
        <v>17492.691149999999</v>
      </c>
      <c r="E214" s="71">
        <f t="shared" si="23"/>
        <v>16801.50981</v>
      </c>
      <c r="F214" s="71">
        <f t="shared" si="22"/>
        <v>0.96048742105642226</v>
      </c>
      <c r="G214" s="155"/>
    </row>
    <row r="215" spans="1:7" ht="16.5" customHeight="1" x14ac:dyDescent="0.25">
      <c r="A215" s="154"/>
      <c r="B215" s="154"/>
      <c r="C215" s="70" t="s">
        <v>14</v>
      </c>
      <c r="D215" s="71">
        <f t="shared" si="23"/>
        <v>125153.79469000001</v>
      </c>
      <c r="E215" s="71">
        <f t="shared" si="23"/>
        <v>124341.39316000001</v>
      </c>
      <c r="F215" s="71">
        <f t="shared" si="22"/>
        <v>0.99350877428836826</v>
      </c>
      <c r="G215" s="155"/>
    </row>
    <row r="216" spans="1:7" ht="15" customHeight="1" x14ac:dyDescent="0.25">
      <c r="A216" s="154"/>
      <c r="B216" s="154"/>
      <c r="C216" s="70" t="s">
        <v>15</v>
      </c>
      <c r="D216" s="71">
        <f t="shared" si="23"/>
        <v>800.8</v>
      </c>
      <c r="E216" s="71">
        <f t="shared" si="23"/>
        <v>800.8</v>
      </c>
      <c r="F216" s="71">
        <f t="shared" si="22"/>
        <v>1</v>
      </c>
      <c r="G216" s="155"/>
    </row>
    <row r="217" spans="1:7" ht="13.5" customHeight="1" x14ac:dyDescent="0.25">
      <c r="A217" s="154"/>
      <c r="B217" s="154"/>
      <c r="C217" s="70" t="s">
        <v>16</v>
      </c>
      <c r="D217" s="71">
        <f t="shared" si="23"/>
        <v>0</v>
      </c>
      <c r="E217" s="71">
        <f t="shared" si="23"/>
        <v>0</v>
      </c>
      <c r="F217" s="71" t="s">
        <v>50</v>
      </c>
      <c r="G217" s="155"/>
    </row>
    <row r="218" spans="1:7" ht="15" customHeight="1" x14ac:dyDescent="0.25">
      <c r="A218" s="156" t="s">
        <v>88</v>
      </c>
      <c r="B218" s="156"/>
      <c r="C218" s="156"/>
      <c r="D218" s="156"/>
      <c r="E218" s="156"/>
      <c r="F218" s="156"/>
      <c r="G218" s="156"/>
    </row>
    <row r="219" spans="1:7" ht="15" customHeight="1" x14ac:dyDescent="0.25">
      <c r="A219" s="148" t="s">
        <v>95</v>
      </c>
      <c r="B219" s="148" t="s">
        <v>120</v>
      </c>
      <c r="C219" s="47" t="s">
        <v>1</v>
      </c>
      <c r="D219" s="106">
        <f>SUM(D220:D223)</f>
        <v>921.39533000000006</v>
      </c>
      <c r="E219" s="106">
        <f>SUM(E220:E223)</f>
        <v>746.36840999999993</v>
      </c>
      <c r="F219" s="51">
        <f>E219/D219</f>
        <v>0.81004145093724311</v>
      </c>
      <c r="G219" s="138" t="s">
        <v>17</v>
      </c>
    </row>
    <row r="220" spans="1:7" ht="15" customHeight="1" x14ac:dyDescent="0.25">
      <c r="A220" s="149"/>
      <c r="B220" s="149"/>
      <c r="C220" s="74" t="s">
        <v>13</v>
      </c>
      <c r="D220" s="107">
        <f t="shared" ref="D220:E223" si="24">D226+D231+D236</f>
        <v>728.38625000000002</v>
      </c>
      <c r="E220" s="107">
        <f t="shared" si="24"/>
        <v>567.23204999999996</v>
      </c>
      <c r="F220" s="52">
        <f>E220/D220</f>
        <v>0.77875172684822092</v>
      </c>
      <c r="G220" s="138"/>
    </row>
    <row r="221" spans="1:7" ht="18" customHeight="1" x14ac:dyDescent="0.25">
      <c r="A221" s="149"/>
      <c r="B221" s="149"/>
      <c r="C221" s="74" t="s">
        <v>14</v>
      </c>
      <c r="D221" s="107">
        <f t="shared" si="24"/>
        <v>193.00908000000001</v>
      </c>
      <c r="E221" s="107">
        <f t="shared" si="24"/>
        <v>179.13636</v>
      </c>
      <c r="F221" s="52" t="s">
        <v>50</v>
      </c>
      <c r="G221" s="138"/>
    </row>
    <row r="222" spans="1:7" ht="15" customHeight="1" x14ac:dyDescent="0.25">
      <c r="A222" s="149"/>
      <c r="B222" s="149"/>
      <c r="C222" s="74" t="s">
        <v>15</v>
      </c>
      <c r="D222" s="52">
        <f t="shared" si="24"/>
        <v>0</v>
      </c>
      <c r="E222" s="52">
        <f t="shared" si="24"/>
        <v>0</v>
      </c>
      <c r="F222" s="52" t="s">
        <v>50</v>
      </c>
      <c r="G222" s="138"/>
    </row>
    <row r="223" spans="1:7" ht="15" customHeight="1" x14ac:dyDescent="0.25">
      <c r="A223" s="150"/>
      <c r="B223" s="150"/>
      <c r="C223" s="74" t="s">
        <v>16</v>
      </c>
      <c r="D223" s="52">
        <f t="shared" si="24"/>
        <v>0</v>
      </c>
      <c r="E223" s="52">
        <f t="shared" si="24"/>
        <v>0</v>
      </c>
      <c r="F223" s="52" t="s">
        <v>50</v>
      </c>
      <c r="G223" s="138"/>
    </row>
    <row r="224" spans="1:7" ht="15" customHeight="1" x14ac:dyDescent="0.25">
      <c r="A224" s="221" t="s">
        <v>20</v>
      </c>
      <c r="B224" s="222"/>
      <c r="C224" s="222"/>
      <c r="D224" s="222"/>
      <c r="E224" s="222"/>
      <c r="F224" s="222"/>
      <c r="G224" s="223"/>
    </row>
    <row r="225" spans="1:7" ht="15" customHeight="1" x14ac:dyDescent="0.25">
      <c r="A225" s="132" t="s">
        <v>97</v>
      </c>
      <c r="B225" s="135" t="s">
        <v>121</v>
      </c>
      <c r="C225" s="30" t="s">
        <v>1</v>
      </c>
      <c r="D225" s="54">
        <f>SUM(D226:D229)</f>
        <v>473</v>
      </c>
      <c r="E225" s="102">
        <f>SUM(E226:E229)</f>
        <v>442.26239999999996</v>
      </c>
      <c r="F225" s="54">
        <f>E225/D225</f>
        <v>0.93501564482029587</v>
      </c>
      <c r="G225" s="125" t="s">
        <v>17</v>
      </c>
    </row>
    <row r="226" spans="1:7" ht="15" customHeight="1" x14ac:dyDescent="0.25">
      <c r="A226" s="133"/>
      <c r="B226" s="136"/>
      <c r="C226" s="30" t="s">
        <v>13</v>
      </c>
      <c r="D226" s="103">
        <v>279.99092000000002</v>
      </c>
      <c r="E226" s="103">
        <v>263.12603999999999</v>
      </c>
      <c r="F226" s="54">
        <f>E226/D226</f>
        <v>0.93976633242249419</v>
      </c>
      <c r="G226" s="125"/>
    </row>
    <row r="227" spans="1:7" ht="15" customHeight="1" x14ac:dyDescent="0.25">
      <c r="A227" s="133"/>
      <c r="B227" s="136"/>
      <c r="C227" s="30" t="s">
        <v>14</v>
      </c>
      <c r="D227" s="103">
        <v>193.00908000000001</v>
      </c>
      <c r="E227" s="103">
        <v>179.13636</v>
      </c>
      <c r="F227" s="54">
        <f>E227/D227</f>
        <v>0.92812400328523392</v>
      </c>
      <c r="G227" s="125"/>
    </row>
    <row r="228" spans="1:7" ht="15" customHeight="1" x14ac:dyDescent="0.25">
      <c r="A228" s="133"/>
      <c r="B228" s="136"/>
      <c r="C228" s="30" t="s">
        <v>15</v>
      </c>
      <c r="D228" s="54">
        <v>0</v>
      </c>
      <c r="E228" s="54">
        <v>0</v>
      </c>
      <c r="F228" s="54" t="s">
        <v>50</v>
      </c>
      <c r="G228" s="125"/>
    </row>
    <row r="229" spans="1:7" ht="15" customHeight="1" x14ac:dyDescent="0.25">
      <c r="A229" s="134"/>
      <c r="B229" s="137"/>
      <c r="C229" s="30" t="s">
        <v>16</v>
      </c>
      <c r="D229" s="54">
        <v>0</v>
      </c>
      <c r="E229" s="54">
        <v>0</v>
      </c>
      <c r="F229" s="54" t="s">
        <v>50</v>
      </c>
      <c r="G229" s="125"/>
    </row>
    <row r="230" spans="1:7" ht="15" customHeight="1" x14ac:dyDescent="0.25">
      <c r="A230" s="132" t="s">
        <v>112</v>
      </c>
      <c r="B230" s="135" t="s">
        <v>122</v>
      </c>
      <c r="C230" s="30" t="s">
        <v>1</v>
      </c>
      <c r="D230" s="103">
        <f>SUM(D231:D234)</f>
        <v>348.39533</v>
      </c>
      <c r="E230" s="103">
        <f>SUM(E231:E234)</f>
        <v>206.10601</v>
      </c>
      <c r="F230" s="54">
        <f>E230/D230</f>
        <v>0.59158660364362514</v>
      </c>
      <c r="G230" s="123" t="s">
        <v>17</v>
      </c>
    </row>
    <row r="231" spans="1:7" ht="15" customHeight="1" x14ac:dyDescent="0.25">
      <c r="A231" s="133"/>
      <c r="B231" s="136"/>
      <c r="C231" s="30" t="s">
        <v>13</v>
      </c>
      <c r="D231" s="103">
        <v>348.39533</v>
      </c>
      <c r="E231" s="103">
        <v>206.10601</v>
      </c>
      <c r="F231" s="54">
        <f>E231/D231</f>
        <v>0.59158660364362514</v>
      </c>
      <c r="G231" s="123"/>
    </row>
    <row r="232" spans="1:7" ht="15" customHeight="1" x14ac:dyDescent="0.25">
      <c r="A232" s="133"/>
      <c r="B232" s="136"/>
      <c r="C232" s="30" t="s">
        <v>14</v>
      </c>
      <c r="D232" s="54">
        <v>0</v>
      </c>
      <c r="E232" s="54">
        <v>0</v>
      </c>
      <c r="F232" s="54" t="s">
        <v>50</v>
      </c>
      <c r="G232" s="123"/>
    </row>
    <row r="233" spans="1:7" ht="15" customHeight="1" x14ac:dyDescent="0.25">
      <c r="A233" s="133"/>
      <c r="B233" s="136"/>
      <c r="C233" s="30" t="s">
        <v>15</v>
      </c>
      <c r="D233" s="54">
        <v>0</v>
      </c>
      <c r="E233" s="54">
        <v>0</v>
      </c>
      <c r="F233" s="54" t="s">
        <v>50</v>
      </c>
      <c r="G233" s="123"/>
    </row>
    <row r="234" spans="1:7" ht="15" customHeight="1" x14ac:dyDescent="0.25">
      <c r="A234" s="134"/>
      <c r="B234" s="137"/>
      <c r="C234" s="30" t="s">
        <v>16</v>
      </c>
      <c r="D234" s="54">
        <v>0</v>
      </c>
      <c r="E234" s="54">
        <v>0</v>
      </c>
      <c r="F234" s="54" t="s">
        <v>50</v>
      </c>
      <c r="G234" s="123"/>
    </row>
    <row r="235" spans="1:7" ht="15" customHeight="1" x14ac:dyDescent="0.25">
      <c r="A235" s="132" t="s">
        <v>113</v>
      </c>
      <c r="B235" s="135" t="s">
        <v>123</v>
      </c>
      <c r="C235" s="31" t="s">
        <v>1</v>
      </c>
      <c r="D235" s="53">
        <f>SUM(D236:D239)</f>
        <v>100</v>
      </c>
      <c r="E235" s="53">
        <f>SUM(E236:E239)</f>
        <v>98</v>
      </c>
      <c r="F235" s="53">
        <f t="shared" ref="F235:F242" si="25">E235/D235</f>
        <v>0.98</v>
      </c>
      <c r="G235" s="125" t="s">
        <v>17</v>
      </c>
    </row>
    <row r="236" spans="1:7" ht="15" customHeight="1" x14ac:dyDescent="0.25">
      <c r="A236" s="133"/>
      <c r="B236" s="136"/>
      <c r="C236" s="30" t="s">
        <v>13</v>
      </c>
      <c r="D236" s="54">
        <v>100</v>
      </c>
      <c r="E236" s="54">
        <v>98</v>
      </c>
      <c r="F236" s="54">
        <f t="shared" si="25"/>
        <v>0.98</v>
      </c>
      <c r="G236" s="125"/>
    </row>
    <row r="237" spans="1:7" ht="15" customHeight="1" x14ac:dyDescent="0.25">
      <c r="A237" s="133"/>
      <c r="B237" s="136"/>
      <c r="C237" s="30" t="s">
        <v>14</v>
      </c>
      <c r="D237" s="54">
        <v>0</v>
      </c>
      <c r="E237" s="54">
        <v>0</v>
      </c>
      <c r="F237" s="54" t="s">
        <v>50</v>
      </c>
      <c r="G237" s="125"/>
    </row>
    <row r="238" spans="1:7" ht="15" customHeight="1" x14ac:dyDescent="0.25">
      <c r="A238" s="133"/>
      <c r="B238" s="136"/>
      <c r="C238" s="30" t="s">
        <v>15</v>
      </c>
      <c r="D238" s="54">
        <v>0</v>
      </c>
      <c r="E238" s="54">
        <v>0</v>
      </c>
      <c r="F238" s="54" t="s">
        <v>50</v>
      </c>
      <c r="G238" s="125"/>
    </row>
    <row r="239" spans="1:7" ht="15" customHeight="1" x14ac:dyDescent="0.25">
      <c r="A239" s="134"/>
      <c r="B239" s="137"/>
      <c r="C239" s="30" t="s">
        <v>16</v>
      </c>
      <c r="D239" s="54">
        <v>0</v>
      </c>
      <c r="E239" s="54">
        <v>0</v>
      </c>
      <c r="F239" s="54" t="s">
        <v>50</v>
      </c>
      <c r="G239" s="125"/>
    </row>
    <row r="240" spans="1:7" ht="15" customHeight="1" x14ac:dyDescent="0.25">
      <c r="A240" s="145" t="s">
        <v>99</v>
      </c>
      <c r="B240" s="148" t="s">
        <v>90</v>
      </c>
      <c r="C240" s="47" t="s">
        <v>1</v>
      </c>
      <c r="D240" s="106">
        <f>SUM(D241:D244)</f>
        <v>37093.076880000001</v>
      </c>
      <c r="E240" s="106">
        <f>SUM(E241:E244)</f>
        <v>36954.15006</v>
      </c>
      <c r="F240" s="51">
        <f t="shared" si="25"/>
        <v>0.99625464286908727</v>
      </c>
      <c r="G240" s="138" t="s">
        <v>17</v>
      </c>
    </row>
    <row r="241" spans="1:7" ht="15" customHeight="1" x14ac:dyDescent="0.25">
      <c r="A241" s="146"/>
      <c r="B241" s="149"/>
      <c r="C241" s="39" t="s">
        <v>13</v>
      </c>
      <c r="D241" s="107">
        <f t="shared" ref="D241:E244" si="26">D247+D252+D257</f>
        <v>1887.9449</v>
      </c>
      <c r="E241" s="107">
        <f t="shared" si="26"/>
        <v>1878.45616</v>
      </c>
      <c r="F241" s="52">
        <f t="shared" si="25"/>
        <v>0.99497403764272996</v>
      </c>
      <c r="G241" s="138"/>
    </row>
    <row r="242" spans="1:7" ht="15" customHeight="1" x14ac:dyDescent="0.25">
      <c r="A242" s="146"/>
      <c r="B242" s="149"/>
      <c r="C242" s="39" t="s">
        <v>14</v>
      </c>
      <c r="D242" s="107">
        <f t="shared" si="26"/>
        <v>35205.131979999998</v>
      </c>
      <c r="E242" s="107">
        <f t="shared" si="26"/>
        <v>35075.693899999998</v>
      </c>
      <c r="F242" s="52">
        <f t="shared" si="25"/>
        <v>0.99632331785963668</v>
      </c>
      <c r="G242" s="138"/>
    </row>
    <row r="243" spans="1:7" ht="15" customHeight="1" x14ac:dyDescent="0.25">
      <c r="A243" s="146"/>
      <c r="B243" s="149"/>
      <c r="C243" s="39" t="s">
        <v>15</v>
      </c>
      <c r="D243" s="52">
        <f t="shared" si="26"/>
        <v>0</v>
      </c>
      <c r="E243" s="52">
        <f t="shared" si="26"/>
        <v>0</v>
      </c>
      <c r="F243" s="52" t="s">
        <v>50</v>
      </c>
      <c r="G243" s="138"/>
    </row>
    <row r="244" spans="1:7" ht="15" customHeight="1" x14ac:dyDescent="0.25">
      <c r="A244" s="147"/>
      <c r="B244" s="150"/>
      <c r="C244" s="39" t="s">
        <v>16</v>
      </c>
      <c r="D244" s="52">
        <f t="shared" si="26"/>
        <v>0</v>
      </c>
      <c r="E244" s="52">
        <f t="shared" si="26"/>
        <v>0</v>
      </c>
      <c r="F244" s="52" t="s">
        <v>50</v>
      </c>
      <c r="G244" s="138"/>
    </row>
    <row r="245" spans="1:7" ht="15" customHeight="1" x14ac:dyDescent="0.25">
      <c r="A245" s="129" t="s">
        <v>20</v>
      </c>
      <c r="B245" s="130"/>
      <c r="C245" s="130"/>
      <c r="D245" s="130"/>
      <c r="E245" s="130"/>
      <c r="F245" s="130"/>
      <c r="G245" s="131"/>
    </row>
    <row r="246" spans="1:7" ht="15" customHeight="1" x14ac:dyDescent="0.25">
      <c r="A246" s="132" t="s">
        <v>114</v>
      </c>
      <c r="B246" s="135" t="s">
        <v>91</v>
      </c>
      <c r="C246" s="31" t="s">
        <v>1</v>
      </c>
      <c r="D246" s="53">
        <f>SUM(D247:D250)</f>
        <v>0</v>
      </c>
      <c r="E246" s="53">
        <f>SUM(E247:E250)</f>
        <v>0</v>
      </c>
      <c r="F246" s="53" t="s">
        <v>50</v>
      </c>
      <c r="G246" s="135"/>
    </row>
    <row r="247" spans="1:7" ht="15" customHeight="1" x14ac:dyDescent="0.25">
      <c r="A247" s="133"/>
      <c r="B247" s="136"/>
      <c r="C247" s="30" t="s">
        <v>13</v>
      </c>
      <c r="D247" s="54">
        <v>0</v>
      </c>
      <c r="E247" s="54">
        <v>0</v>
      </c>
      <c r="F247" s="54" t="s">
        <v>50</v>
      </c>
      <c r="G247" s="136"/>
    </row>
    <row r="248" spans="1:7" ht="15" customHeight="1" x14ac:dyDescent="0.25">
      <c r="A248" s="133"/>
      <c r="B248" s="136"/>
      <c r="C248" s="30" t="s">
        <v>14</v>
      </c>
      <c r="D248" s="54">
        <v>0</v>
      </c>
      <c r="E248" s="54">
        <v>0</v>
      </c>
      <c r="F248" s="54" t="s">
        <v>50</v>
      </c>
      <c r="G248" s="136"/>
    </row>
    <row r="249" spans="1:7" ht="27.75" customHeight="1" x14ac:dyDescent="0.25">
      <c r="A249" s="133"/>
      <c r="B249" s="136"/>
      <c r="C249" s="30" t="s">
        <v>15</v>
      </c>
      <c r="D249" s="54">
        <v>0</v>
      </c>
      <c r="E249" s="54">
        <v>0</v>
      </c>
      <c r="F249" s="54" t="s">
        <v>50</v>
      </c>
      <c r="G249" s="136"/>
    </row>
    <row r="250" spans="1:7" ht="15" customHeight="1" x14ac:dyDescent="0.25">
      <c r="A250" s="134"/>
      <c r="B250" s="137"/>
      <c r="C250" s="30" t="s">
        <v>16</v>
      </c>
      <c r="D250" s="54">
        <v>0</v>
      </c>
      <c r="E250" s="54">
        <v>0</v>
      </c>
      <c r="F250" s="54" t="s">
        <v>50</v>
      </c>
      <c r="G250" s="137"/>
    </row>
    <row r="251" spans="1:7" ht="15" customHeight="1" x14ac:dyDescent="0.25">
      <c r="A251" s="132" t="s">
        <v>115</v>
      </c>
      <c r="B251" s="135" t="s">
        <v>93</v>
      </c>
      <c r="C251" s="31" t="s">
        <v>1</v>
      </c>
      <c r="D251" s="104">
        <f>SUM(D252:D255)</f>
        <v>1245.8920000000001</v>
      </c>
      <c r="E251" s="104">
        <f>SUM(E252:E255)</f>
        <v>1165.7212</v>
      </c>
      <c r="F251" s="53">
        <f t="shared" ref="F251:F258" si="27">E251/D251</f>
        <v>0.93565188635933128</v>
      </c>
      <c r="G251" s="125" t="s">
        <v>17</v>
      </c>
    </row>
    <row r="252" spans="1:7" ht="15" customHeight="1" x14ac:dyDescent="0.25">
      <c r="A252" s="133"/>
      <c r="B252" s="136"/>
      <c r="C252" s="30" t="s">
        <v>13</v>
      </c>
      <c r="D252" s="103">
        <v>74.169600000000003</v>
      </c>
      <c r="E252" s="103">
        <v>70.161060000000006</v>
      </c>
      <c r="F252" s="54">
        <f t="shared" si="27"/>
        <v>0.9459544071964795</v>
      </c>
      <c r="G252" s="125"/>
    </row>
    <row r="253" spans="1:7" ht="15" customHeight="1" x14ac:dyDescent="0.25">
      <c r="A253" s="133"/>
      <c r="B253" s="136"/>
      <c r="C253" s="30" t="s">
        <v>14</v>
      </c>
      <c r="D253" s="103">
        <v>1171.7224000000001</v>
      </c>
      <c r="E253" s="103">
        <v>1095.56014</v>
      </c>
      <c r="F253" s="54">
        <f t="shared" si="27"/>
        <v>0.93499974055288171</v>
      </c>
      <c r="G253" s="125"/>
    </row>
    <row r="254" spans="1:7" ht="15" customHeight="1" x14ac:dyDescent="0.25">
      <c r="A254" s="133"/>
      <c r="B254" s="136"/>
      <c r="C254" s="30" t="s">
        <v>15</v>
      </c>
      <c r="D254" s="54">
        <v>0</v>
      </c>
      <c r="E254" s="54">
        <v>0</v>
      </c>
      <c r="F254" s="54" t="s">
        <v>50</v>
      </c>
      <c r="G254" s="125"/>
    </row>
    <row r="255" spans="1:7" ht="15" customHeight="1" x14ac:dyDescent="0.25">
      <c r="A255" s="134"/>
      <c r="B255" s="137"/>
      <c r="C255" s="30" t="s">
        <v>16</v>
      </c>
      <c r="D255" s="54">
        <v>0</v>
      </c>
      <c r="E255" s="54">
        <v>0</v>
      </c>
      <c r="F255" s="54" t="s">
        <v>50</v>
      </c>
      <c r="G255" s="125"/>
    </row>
    <row r="256" spans="1:7" ht="15" customHeight="1" x14ac:dyDescent="0.25">
      <c r="A256" s="132" t="s">
        <v>116</v>
      </c>
      <c r="B256" s="135" t="s">
        <v>94</v>
      </c>
      <c r="C256" s="31" t="s">
        <v>1</v>
      </c>
      <c r="D256" s="105">
        <f>SUM(D257:D260)</f>
        <v>35847.184880000001</v>
      </c>
      <c r="E256" s="105">
        <f>SUM(E257:E260)</f>
        <v>35788.42886</v>
      </c>
      <c r="F256" s="53">
        <f t="shared" si="27"/>
        <v>0.99836093070636678</v>
      </c>
      <c r="G256" s="125" t="s">
        <v>17</v>
      </c>
    </row>
    <row r="257" spans="1:7" ht="15" customHeight="1" x14ac:dyDescent="0.25">
      <c r="A257" s="133"/>
      <c r="B257" s="136"/>
      <c r="C257" s="30" t="s">
        <v>13</v>
      </c>
      <c r="D257" s="102">
        <v>1813.7753</v>
      </c>
      <c r="E257" s="102">
        <v>1808.2951</v>
      </c>
      <c r="F257" s="54">
        <f t="shared" si="27"/>
        <v>0.99697856730103229</v>
      </c>
      <c r="G257" s="125"/>
    </row>
    <row r="258" spans="1:7" ht="15" customHeight="1" x14ac:dyDescent="0.25">
      <c r="A258" s="133"/>
      <c r="B258" s="136"/>
      <c r="C258" s="30" t="s">
        <v>14</v>
      </c>
      <c r="D258" s="103">
        <v>34033.40958</v>
      </c>
      <c r="E258" s="103">
        <v>33980.133759999997</v>
      </c>
      <c r="F258" s="54">
        <f t="shared" si="27"/>
        <v>0.99843460233172432</v>
      </c>
      <c r="G258" s="125"/>
    </row>
    <row r="259" spans="1:7" ht="15" customHeight="1" x14ac:dyDescent="0.25">
      <c r="A259" s="133"/>
      <c r="B259" s="136"/>
      <c r="C259" s="30" t="s">
        <v>15</v>
      </c>
      <c r="D259" s="54">
        <v>0</v>
      </c>
      <c r="E259" s="54">
        <v>0</v>
      </c>
      <c r="F259" s="54" t="s">
        <v>50</v>
      </c>
      <c r="G259" s="125"/>
    </row>
    <row r="260" spans="1:7" ht="17.25" customHeight="1" x14ac:dyDescent="0.25">
      <c r="A260" s="134"/>
      <c r="B260" s="137"/>
      <c r="C260" s="30" t="s">
        <v>16</v>
      </c>
      <c r="D260" s="54">
        <v>0</v>
      </c>
      <c r="E260" s="54">
        <v>0</v>
      </c>
      <c r="F260" s="54" t="s">
        <v>50</v>
      </c>
      <c r="G260" s="125"/>
    </row>
    <row r="261" spans="1:7" x14ac:dyDescent="0.25">
      <c r="A261" s="139" t="s">
        <v>48</v>
      </c>
      <c r="B261" s="140"/>
      <c r="C261" s="140"/>
      <c r="D261" s="140"/>
      <c r="E261" s="140"/>
      <c r="F261" s="140"/>
      <c r="G261" s="141"/>
    </row>
    <row r="262" spans="1:7" x14ac:dyDescent="0.25">
      <c r="A262" s="138" t="s">
        <v>117</v>
      </c>
      <c r="B262" s="138" t="s">
        <v>107</v>
      </c>
      <c r="C262" s="33" t="s">
        <v>1</v>
      </c>
      <c r="D262" s="84">
        <f>SUM(D263:D266)</f>
        <v>105332.81363</v>
      </c>
      <c r="E262" s="115">
        <f>SUM(E263:E266)</f>
        <v>104145.1845</v>
      </c>
      <c r="F262" s="35">
        <f>E262/D262</f>
        <v>0.98872498427534883</v>
      </c>
      <c r="G262" s="138" t="s">
        <v>17</v>
      </c>
    </row>
    <row r="263" spans="1:7" x14ac:dyDescent="0.25">
      <c r="A263" s="138"/>
      <c r="B263" s="138"/>
      <c r="C263" s="36" t="s">
        <v>13</v>
      </c>
      <c r="D263" s="37">
        <f t="shared" ref="D263:E266" si="28">D269+D275</f>
        <v>14776.36</v>
      </c>
      <c r="E263" s="116">
        <f t="shared" si="28"/>
        <v>14257.821599999999</v>
      </c>
      <c r="F263" s="38">
        <f>E263/D263</f>
        <v>0.96490756857575199</v>
      </c>
      <c r="G263" s="138"/>
    </row>
    <row r="264" spans="1:7" x14ac:dyDescent="0.25">
      <c r="A264" s="138"/>
      <c r="B264" s="138"/>
      <c r="C264" s="36" t="s">
        <v>14</v>
      </c>
      <c r="D264" s="85">
        <f t="shared" si="28"/>
        <v>89755.653630000001</v>
      </c>
      <c r="E264" s="116">
        <f t="shared" si="28"/>
        <v>89086.562900000004</v>
      </c>
      <c r="F264" s="38">
        <f>E264/D264</f>
        <v>0.99254541967062948</v>
      </c>
      <c r="G264" s="138"/>
    </row>
    <row r="265" spans="1:7" x14ac:dyDescent="0.25">
      <c r="A265" s="138"/>
      <c r="B265" s="138"/>
      <c r="C265" s="36" t="s">
        <v>15</v>
      </c>
      <c r="D265" s="37">
        <f t="shared" si="28"/>
        <v>800.8</v>
      </c>
      <c r="E265" s="37">
        <f t="shared" si="28"/>
        <v>800.8</v>
      </c>
      <c r="F265" s="55">
        <f>E265/D265</f>
        <v>1</v>
      </c>
      <c r="G265" s="138"/>
    </row>
    <row r="266" spans="1:7" x14ac:dyDescent="0.25">
      <c r="A266" s="138"/>
      <c r="B266" s="138"/>
      <c r="C266" s="36" t="s">
        <v>16</v>
      </c>
      <c r="D266" s="37">
        <f t="shared" si="28"/>
        <v>0</v>
      </c>
      <c r="E266" s="37">
        <f t="shared" si="28"/>
        <v>0</v>
      </c>
      <c r="F266" s="55" t="s">
        <v>50</v>
      </c>
      <c r="G266" s="138"/>
    </row>
    <row r="267" spans="1:7" x14ac:dyDescent="0.25">
      <c r="A267" s="224" t="s">
        <v>20</v>
      </c>
      <c r="B267" s="225"/>
      <c r="C267" s="225"/>
      <c r="D267" s="225"/>
      <c r="E267" s="225"/>
      <c r="F267" s="225"/>
      <c r="G267" s="226"/>
    </row>
    <row r="268" spans="1:7" x14ac:dyDescent="0.25">
      <c r="A268" s="124" t="s">
        <v>118</v>
      </c>
      <c r="B268" s="125" t="s">
        <v>96</v>
      </c>
      <c r="C268" s="11" t="s">
        <v>1</v>
      </c>
      <c r="D268" s="15">
        <f>SUM(D269:D272)</f>
        <v>2003.16</v>
      </c>
      <c r="E268" s="79">
        <f>SUM(E269:E272)</f>
        <v>1558.71632</v>
      </c>
      <c r="F268" s="19">
        <f>E268/D268</f>
        <v>0.7781287166277282</v>
      </c>
      <c r="G268" s="123" t="s">
        <v>51</v>
      </c>
    </row>
    <row r="269" spans="1:7" x14ac:dyDescent="0.25">
      <c r="A269" s="124"/>
      <c r="B269" s="125"/>
      <c r="C269" s="10" t="s">
        <v>13</v>
      </c>
      <c r="D269" s="13">
        <v>2003.16</v>
      </c>
      <c r="E269" s="80">
        <v>1558.71632</v>
      </c>
      <c r="F269" s="20">
        <f>E269/D269</f>
        <v>0.7781287166277282</v>
      </c>
      <c r="G269" s="123"/>
    </row>
    <row r="270" spans="1:7" x14ac:dyDescent="0.25">
      <c r="A270" s="124"/>
      <c r="B270" s="125"/>
      <c r="C270" s="10" t="s">
        <v>14</v>
      </c>
      <c r="D270" s="13">
        <v>0</v>
      </c>
      <c r="E270" s="13">
        <v>0</v>
      </c>
      <c r="F270" s="16" t="s">
        <v>50</v>
      </c>
      <c r="G270" s="123"/>
    </row>
    <row r="271" spans="1:7" x14ac:dyDescent="0.25">
      <c r="A271" s="124"/>
      <c r="B271" s="125"/>
      <c r="C271" s="10" t="s">
        <v>15</v>
      </c>
      <c r="D271" s="13">
        <v>0</v>
      </c>
      <c r="E271" s="13">
        <v>0</v>
      </c>
      <c r="F271" s="16" t="s">
        <v>50</v>
      </c>
      <c r="G271" s="123"/>
    </row>
    <row r="272" spans="1:7" x14ac:dyDescent="0.25">
      <c r="A272" s="124"/>
      <c r="B272" s="125"/>
      <c r="C272" s="10" t="s">
        <v>16</v>
      </c>
      <c r="D272" s="13">
        <v>0</v>
      </c>
      <c r="E272" s="13">
        <v>0</v>
      </c>
      <c r="F272" s="16" t="s">
        <v>50</v>
      </c>
      <c r="G272" s="123"/>
    </row>
    <row r="273" spans="1:7" x14ac:dyDescent="0.25">
      <c r="A273" s="4"/>
      <c r="B273" s="5"/>
      <c r="C273" s="6"/>
      <c r="D273" s="14"/>
      <c r="E273" s="14"/>
      <c r="F273" s="7"/>
      <c r="G273" s="5"/>
    </row>
    <row r="274" spans="1:7" x14ac:dyDescent="0.25">
      <c r="A274" s="124" t="s">
        <v>119</v>
      </c>
      <c r="B274" s="125" t="s">
        <v>98</v>
      </c>
      <c r="C274" s="11" t="s">
        <v>1</v>
      </c>
      <c r="D274" s="77">
        <f>SUM(D275:D278)</f>
        <v>103329.65363</v>
      </c>
      <c r="E274" s="77">
        <f>SUM(E275:E278)</f>
        <v>102586.46818000001</v>
      </c>
      <c r="F274" s="26">
        <f>E274/D274</f>
        <v>0.99280762662128752</v>
      </c>
      <c r="G274" s="126" t="s">
        <v>51</v>
      </c>
    </row>
    <row r="275" spans="1:7" x14ac:dyDescent="0.25">
      <c r="A275" s="124"/>
      <c r="B275" s="125"/>
      <c r="C275" s="10" t="s">
        <v>13</v>
      </c>
      <c r="D275" s="94">
        <v>12773.2</v>
      </c>
      <c r="E275" s="92">
        <v>12699.10528</v>
      </c>
      <c r="F275" s="23">
        <f>E275/D275</f>
        <v>0.99419920458459898</v>
      </c>
      <c r="G275" s="127"/>
    </row>
    <row r="276" spans="1:7" x14ac:dyDescent="0.25">
      <c r="A276" s="124"/>
      <c r="B276" s="125"/>
      <c r="C276" s="10" t="s">
        <v>14</v>
      </c>
      <c r="D276" s="80">
        <v>89755.653630000001</v>
      </c>
      <c r="E276" s="92">
        <v>89086.562900000004</v>
      </c>
      <c r="F276" s="23">
        <f>E276/D276</f>
        <v>0.99254541967062948</v>
      </c>
      <c r="G276" s="127"/>
    </row>
    <row r="277" spans="1:7" x14ac:dyDescent="0.25">
      <c r="A277" s="124"/>
      <c r="B277" s="125"/>
      <c r="C277" s="10" t="s">
        <v>15</v>
      </c>
      <c r="D277" s="13">
        <v>800.8</v>
      </c>
      <c r="E277" s="13">
        <v>800.8</v>
      </c>
      <c r="F277" s="23">
        <f>E277/D277</f>
        <v>1</v>
      </c>
      <c r="G277" s="127"/>
    </row>
    <row r="278" spans="1:7" x14ac:dyDescent="0.25">
      <c r="A278" s="124"/>
      <c r="B278" s="125"/>
      <c r="C278" s="10" t="s">
        <v>16</v>
      </c>
      <c r="D278" s="17">
        <v>0</v>
      </c>
      <c r="E278" s="17">
        <v>0</v>
      </c>
      <c r="F278" s="20" t="s">
        <v>50</v>
      </c>
      <c r="G278" s="128"/>
    </row>
  </sheetData>
  <mergeCells count="178">
    <mergeCell ref="A224:G224"/>
    <mergeCell ref="A225:A229"/>
    <mergeCell ref="B225:B229"/>
    <mergeCell ref="G225:G229"/>
    <mergeCell ref="G230:G234"/>
    <mergeCell ref="A230:A234"/>
    <mergeCell ref="B230:B234"/>
    <mergeCell ref="A267:G267"/>
    <mergeCell ref="A163:A167"/>
    <mergeCell ref="B163:B167"/>
    <mergeCell ref="G163:G167"/>
    <mergeCell ref="A256:A260"/>
    <mergeCell ref="B256:B260"/>
    <mergeCell ref="B169:B173"/>
    <mergeCell ref="A174:G174"/>
    <mergeCell ref="A175:A179"/>
    <mergeCell ref="B175:B179"/>
    <mergeCell ref="G175:G179"/>
    <mergeCell ref="A180:A184"/>
    <mergeCell ref="B180:B184"/>
    <mergeCell ref="G180:G184"/>
    <mergeCell ref="A169:A173"/>
    <mergeCell ref="A235:A239"/>
    <mergeCell ref="B235:B239"/>
    <mergeCell ref="G169:G173"/>
    <mergeCell ref="G219:G223"/>
    <mergeCell ref="B186:B190"/>
    <mergeCell ref="G186:G190"/>
    <mergeCell ref="A213:A217"/>
    <mergeCell ref="A274:A278"/>
    <mergeCell ref="B274:B278"/>
    <mergeCell ref="G274:G278"/>
    <mergeCell ref="A134:G134"/>
    <mergeCell ref="A135:A139"/>
    <mergeCell ref="B135:B139"/>
    <mergeCell ref="A158:A162"/>
    <mergeCell ref="A168:G168"/>
    <mergeCell ref="B158:B162"/>
    <mergeCell ref="G135:G139"/>
    <mergeCell ref="A152:A156"/>
    <mergeCell ref="B152:B156"/>
    <mergeCell ref="G152:G156"/>
    <mergeCell ref="A140:G140"/>
    <mergeCell ref="B141:B145"/>
    <mergeCell ref="A146:G146"/>
    <mergeCell ref="G141:G145"/>
    <mergeCell ref="A147:A151"/>
    <mergeCell ref="G158:G162"/>
    <mergeCell ref="A81:G81"/>
    <mergeCell ref="A82:A86"/>
    <mergeCell ref="B82:B86"/>
    <mergeCell ref="G82:G86"/>
    <mergeCell ref="A107:G107"/>
    <mergeCell ref="A108:A112"/>
    <mergeCell ref="B108:B112"/>
    <mergeCell ref="G108:G112"/>
    <mergeCell ref="B147:B151"/>
    <mergeCell ref="G147:G151"/>
    <mergeCell ref="A141:A145"/>
    <mergeCell ref="A113:G113"/>
    <mergeCell ref="B114:B118"/>
    <mergeCell ref="A114:A118"/>
    <mergeCell ref="B119:B123"/>
    <mergeCell ref="A119:A123"/>
    <mergeCell ref="G114:G118"/>
    <mergeCell ref="G119:G123"/>
    <mergeCell ref="A129:A133"/>
    <mergeCell ref="B129:B133"/>
    <mergeCell ref="G129:G133"/>
    <mergeCell ref="G124:G128"/>
    <mergeCell ref="A124:A128"/>
    <mergeCell ref="B124:B128"/>
    <mergeCell ref="A87:A91"/>
    <mergeCell ref="B87:B91"/>
    <mergeCell ref="A92:A96"/>
    <mergeCell ref="B92:B96"/>
    <mergeCell ref="G92:G96"/>
    <mergeCell ref="A102:A106"/>
    <mergeCell ref="B102:B106"/>
    <mergeCell ref="G102:G106"/>
    <mergeCell ref="A97:A101"/>
    <mergeCell ref="B97:B101"/>
    <mergeCell ref="G97:G101"/>
    <mergeCell ref="A11:A15"/>
    <mergeCell ref="B11:B15"/>
    <mergeCell ref="B22:B26"/>
    <mergeCell ref="A22:A26"/>
    <mergeCell ref="G22:G26"/>
    <mergeCell ref="B17:B21"/>
    <mergeCell ref="G17:G21"/>
    <mergeCell ref="A17:A21"/>
    <mergeCell ref="A16:G16"/>
    <mergeCell ref="G11:G15"/>
    <mergeCell ref="A2:G2"/>
    <mergeCell ref="B6:B10"/>
    <mergeCell ref="G6:G10"/>
    <mergeCell ref="A6:A10"/>
    <mergeCell ref="C4:E4"/>
    <mergeCell ref="A4:A5"/>
    <mergeCell ref="B4:B5"/>
    <mergeCell ref="F4:F5"/>
    <mergeCell ref="G4:G5"/>
    <mergeCell ref="A27:G27"/>
    <mergeCell ref="A28:A31"/>
    <mergeCell ref="B28:B31"/>
    <mergeCell ref="A43:G43"/>
    <mergeCell ref="A54:G54"/>
    <mergeCell ref="A60:A64"/>
    <mergeCell ref="B38:B42"/>
    <mergeCell ref="A38:A42"/>
    <mergeCell ref="G38:G42"/>
    <mergeCell ref="G49:G53"/>
    <mergeCell ref="B55:B59"/>
    <mergeCell ref="A55:A59"/>
    <mergeCell ref="G55:G59"/>
    <mergeCell ref="B44:B48"/>
    <mergeCell ref="A44:A48"/>
    <mergeCell ref="G44:G48"/>
    <mergeCell ref="B49:B53"/>
    <mergeCell ref="A49:A53"/>
    <mergeCell ref="G60:G64"/>
    <mergeCell ref="B60:B64"/>
    <mergeCell ref="A33:A37"/>
    <mergeCell ref="B33:B37"/>
    <mergeCell ref="G33:G37"/>
    <mergeCell ref="A70:A74"/>
    <mergeCell ref="B70:B74"/>
    <mergeCell ref="G70:G74"/>
    <mergeCell ref="A75:G75"/>
    <mergeCell ref="B65:B69"/>
    <mergeCell ref="A65:A69"/>
    <mergeCell ref="G65:G69"/>
    <mergeCell ref="B76:B80"/>
    <mergeCell ref="A76:A80"/>
    <mergeCell ref="G76:G80"/>
    <mergeCell ref="B213:B217"/>
    <mergeCell ref="G213:G217"/>
    <mergeCell ref="A218:G218"/>
    <mergeCell ref="B219:B223"/>
    <mergeCell ref="A191:A195"/>
    <mergeCell ref="B191:B195"/>
    <mergeCell ref="G191:G195"/>
    <mergeCell ref="A219:A223"/>
    <mergeCell ref="A197:A201"/>
    <mergeCell ref="A196:G196"/>
    <mergeCell ref="B197:B201"/>
    <mergeCell ref="G197:G201"/>
    <mergeCell ref="A202:G202"/>
    <mergeCell ref="A203:A207"/>
    <mergeCell ref="B203:B207"/>
    <mergeCell ref="G203:G207"/>
    <mergeCell ref="A208:A212"/>
    <mergeCell ref="B208:B212"/>
    <mergeCell ref="G208:G212"/>
    <mergeCell ref="G268:G272"/>
    <mergeCell ref="A268:A272"/>
    <mergeCell ref="B268:B272"/>
    <mergeCell ref="G28:G32"/>
    <mergeCell ref="G87:G91"/>
    <mergeCell ref="G256:G260"/>
    <mergeCell ref="A245:G245"/>
    <mergeCell ref="A246:A250"/>
    <mergeCell ref="B246:B250"/>
    <mergeCell ref="G246:G250"/>
    <mergeCell ref="A251:A255"/>
    <mergeCell ref="B251:B255"/>
    <mergeCell ref="G251:G255"/>
    <mergeCell ref="G262:G266"/>
    <mergeCell ref="B262:B266"/>
    <mergeCell ref="A262:A266"/>
    <mergeCell ref="A261:G261"/>
    <mergeCell ref="A157:G157"/>
    <mergeCell ref="G235:G239"/>
    <mergeCell ref="A240:A244"/>
    <mergeCell ref="B240:B244"/>
    <mergeCell ref="G240:G244"/>
    <mergeCell ref="A185:G185"/>
    <mergeCell ref="A186:A190"/>
  </mergeCells>
  <pageMargins left="0.39370078740157483" right="0.39370078740157483" top="0.78740157480314965" bottom="0.78740157480314965" header="0.31496062992125984" footer="0.31496062992125984"/>
  <pageSetup paperSize="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4" sqref="L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User</cp:lastModifiedBy>
  <cp:lastPrinted>2019-05-27T12:27:14Z</cp:lastPrinted>
  <dcterms:created xsi:type="dcterms:W3CDTF">2013-04-01T15:21:24Z</dcterms:created>
  <dcterms:modified xsi:type="dcterms:W3CDTF">2019-06-05T08:58:53Z</dcterms:modified>
</cp:coreProperties>
</file>