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4-2026\УТОЧНЕНИЕ БЮДЖЕТА\декабрь\на отправку 3 вариант\ПРОЕКТ\"/>
    </mc:Choice>
  </mc:AlternateContent>
  <xr:revisionPtr revIDLastSave="0" documentId="13_ncr:1_{77FCA5AF-9907-44FC-A383-2688A60CBB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2 доходы" sheetId="1" r:id="rId1"/>
  </sheets>
  <definedNames>
    <definedName name="_xlnm._FilterDatabase" localSheetId="0" hidden="1">'Приложение 2 доходы'!$A$6:$C$87</definedName>
    <definedName name="_xlnm.Print_Titles" localSheetId="0">'Приложение 2 доходы'!$5:$5</definedName>
    <definedName name="_xlnm.Print_Area" localSheetId="0">'Приложение 2 доходы'!$A$1:$C$87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85" i="1" l="1"/>
  <c r="C83" i="1" s="1"/>
  <c r="C80" i="1"/>
  <c r="C78" i="1" s="1"/>
  <c r="C77" i="1" s="1"/>
  <c r="C75" i="1"/>
  <c r="C73" i="1"/>
  <c r="C62" i="1"/>
  <c r="C59" i="1"/>
  <c r="C55" i="1"/>
  <c r="C54" i="1" s="1"/>
  <c r="C53" i="1" s="1"/>
  <c r="C52" i="1" s="1"/>
  <c r="C48" i="1"/>
  <c r="C47" i="1"/>
  <c r="C46" i="1"/>
  <c r="C42" i="1"/>
  <c r="C41" i="1" s="1"/>
  <c r="C40" i="1" s="1"/>
  <c r="C39" i="1" s="1"/>
  <c r="C38" i="1"/>
  <c r="C37" i="1" s="1"/>
  <c r="C36" i="1"/>
  <c r="C35" i="1" s="1"/>
  <c r="C30" i="1"/>
  <c r="C28" i="1"/>
  <c r="C25" i="1"/>
  <c r="C23" i="1"/>
  <c r="C22" i="1" s="1"/>
  <c r="C20" i="1"/>
  <c r="C10" i="1"/>
  <c r="C9" i="1" s="1"/>
  <c r="C82" i="1" l="1"/>
  <c r="C81" i="1" s="1"/>
  <c r="C61" i="1"/>
  <c r="C58" i="1" s="1"/>
  <c r="C27" i="1"/>
  <c r="C24" i="1" s="1"/>
  <c r="C74" i="1"/>
  <c r="C17" i="1"/>
  <c r="C34" i="1"/>
  <c r="C45" i="1"/>
  <c r="C44" i="1" l="1"/>
  <c r="C16" i="1"/>
  <c r="C33" i="1"/>
  <c r="C51" i="1"/>
  <c r="C50" i="1" s="1"/>
  <c r="C43" i="1" l="1"/>
  <c r="C32" i="1" s="1"/>
  <c r="C8" i="1"/>
  <c r="C7" i="1" l="1"/>
  <c r="C87" i="1" l="1"/>
</calcChain>
</file>

<file path=xl/sharedStrings.xml><?xml version="1.0" encoding="utf-8"?>
<sst xmlns="http://schemas.openxmlformats.org/spreadsheetml/2006/main" count="167" uniqueCount="145">
  <si>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</si>
  <si>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</si>
  <si>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</si>
  <si>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</si>
  <si>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</si>
  <si>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</si>
  <si>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</si>
  <si>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</si>
  <si>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</si>
  <si>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</si>
  <si>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</si>
  <si>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</si>
  <si>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</si>
  <si>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</si>
  <si>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</si>
  <si>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</si>
  <si>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</si>
  <si>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</si>
  <si>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</si>
  <si>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</si>
  <si>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</si>
  <si>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</si>
  <si>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</si>
  <si>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000 1 01 02130 01 0000 110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</si>
  <si>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</si>
  <si>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</si>
  <si>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</si>
  <si>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</si>
  <si>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</si>
  <si>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</si>
  <si>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</si>
  <si>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</si>
  <si>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</si>
  <si>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</si>
  <si>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</si>
  <si>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</si>
  <si>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</si>
  <si>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</si>
  <si>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</si>
  <si>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</si>
  <si>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</si>
  <si>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</si>
  <si>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</si>
  <si>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</si>
  <si>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</si>
  <si>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</si>
  <si>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</si>
  <si>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</si>
  <si>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</si>
  <si>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</si>
  <si>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</si>
  <si>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</si>
  <si>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</si>
  <si>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</si>
  <si>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</si>
  <si>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</si>
  <si>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</si>
  <si>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</si>
  <si>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</si>
  <si>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</si>
  <si>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</si>
  <si>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</si>
  <si>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</si>
  <si>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</si>
  <si>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</si>
  <si>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</si>
  <si>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</si>
  <si>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</si>
  <si>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</si>
  <si>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</si>
  <si>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</si>
  <si>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</si>
  <si>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ПРОЧИЕ НЕНАЛОГОВЫЕ ДОХОДЫ</t>
  </si>
  <si>
    <t>000 1 17 00000 00 0000 000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</si>
  <si>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</si>
  <si>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</si>
  <si>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</si>
  <si>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</si>
  <si>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</si>
  <si>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</si>
  <si>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</si>
  <si>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</si>
  <si>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</si>
  <si>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</si>
  <si>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</si>
  <si>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</si>
  <si>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</si>
  <si>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</si>
  <si>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</si>
  <si>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</si>
  <si>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</si>
  <si>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</si>
  <si>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</si>
  <si>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</si>
  <si>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</si>
  <si>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</si>
  <si>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</si>
  <si>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</si>
  <si>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</si>
  <si>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</si>
  <si>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</si>
  <si>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</si>
  <si>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</si>
  <si>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</si>
  <si>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</si>
  <si>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</si>
  <si>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</si>
  <si>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</si>
  <si>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</si>
  <si>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</si>
  <si>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</si>
  <si>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</si>
  <si>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</si>
  <si>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</si>
  <si>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</si>
  <si>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</si>
  <si>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</si>
  <si>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</si>
  <si>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</si>
  <si>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</si>
  <si>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</si>
  <si>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</si>
  <si>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</si>
  <si>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</si>
  <si>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</si>
  <si>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</si>
  <si>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</si>
  <si>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</si>
  <si>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</si>
  <si>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</si>
  <si>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</si>
  <si>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</si>
  <si>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</si>
  <si>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</si>
  <si>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</si>
  <si>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</si>
  <si>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</si>
  <si>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</si>
  <si>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</si>
  <si>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</si>
  <si>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</si>
  <si>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</si>
  <si>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</si>
  <si>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ВСЕГО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</si>
  <si>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__.12.2024 № __)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</si>
</sst>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000"/>
    <numFmt numFmtId="166" formatCode="_-* #,##0_р_._-;\-* #,##0_р_._-;_-* &quot;-&quot;_р_._-;_-@_-"/>
    <numFmt numFmtId="167" formatCode="_-* #,##0.00_р_._-;\-* #,##0.00_р_._-;_-* &quot;-&quot;??_р_._-;_-@_-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4" fillId="0" borderId="0"/>
    <xf numFmtId="49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10" fillId="0" borderId="9">
      <alignment horizontal="center" vertical="center" wrapText="1"/>
    </xf>
    <xf numFmtId="49" fontId="11" fillId="0" borderId="10">
      <alignment horizontal="left" vertical="center" wrapText="1"/>
    </xf>
    <xf numFmtId="49" fontId="11" fillId="0" borderId="10">
      <alignment vertical="center" wrapText="1"/>
    </xf>
    <xf numFmtId="49" fontId="10" fillId="0" borderId="10">
      <alignment vertical="center" wrapText="1"/>
    </xf>
    <xf numFmtId="0" fontId="10" fillId="0" borderId="8">
      <alignment horizontal="center" vertical="center" wrapText="1"/>
    </xf>
    <xf numFmtId="49" fontId="11" fillId="0" borderId="8">
      <alignment horizontal="center" vertical="center" wrapText="1"/>
    </xf>
    <xf numFmtId="49" fontId="11" fillId="0" borderId="8">
      <alignment horizontal="center" vertical="center"/>
    </xf>
    <xf numFmtId="49" fontId="11" fillId="0" borderId="11">
      <alignment horizontal="center" vertical="center" wrapText="1"/>
    </xf>
    <xf numFmtId="49" fontId="10" fillId="0" borderId="12">
      <alignment horizontal="center" vertical="center" wrapText="1"/>
    </xf>
    <xf numFmtId="49" fontId="10" fillId="0" borderId="8">
      <alignment horizontal="center" vertical="center" wrapText="1"/>
    </xf>
    <xf numFmtId="0" fontId="12" fillId="0" borderId="8">
      <alignment horizontal="center" vertical="center"/>
    </xf>
    <xf numFmtId="4" fontId="10" fillId="0" borderId="8">
      <alignment horizontal="right" vertical="center" shrinkToFit="1"/>
    </xf>
    <xf numFmtId="4" fontId="10" fillId="0" borderId="11">
      <alignment horizontal="right" vertical="center" shrinkToFit="1"/>
    </xf>
    <xf numFmtId="4" fontId="10" fillId="0" borderId="12">
      <alignment horizontal="right" vertical="center" shrinkToFit="1"/>
    </xf>
    <xf numFmtId="4" fontId="10" fillId="0" borderId="8">
      <alignment horizontal="center" vertical="center" shrinkToFit="1"/>
    </xf>
    <xf numFmtId="4" fontId="10" fillId="0" borderId="12">
      <alignment horizontal="center" vertical="center" shrinkToFit="1"/>
    </xf>
    <xf numFmtId="4" fontId="10" fillId="0" borderId="11">
      <alignment horizontal="center" vertical="center" shrinkToFit="1"/>
    </xf>
    <xf numFmtId="0" fontId="1" fillId="0" borderId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0" fontId="3" fillId="0" borderId="0" xfId="0" applyFont="1"/>
    <xf numFmtId="0" fontId="3" fillId="0" borderId="3" xfId="0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0" fontId="2" fillId="2" borderId="0" xfId="0" applyFont="1" applyFill="1"/>
    <xf numFmtId="0" fontId="3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 wrapText="1"/>
    </xf>
    <xf numFmtId="49" fontId="3" fillId="2" borderId="2" xfId="1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49" fontId="2" fillId="0" borderId="2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wrapText="1"/>
    </xf>
    <xf numFmtId="49" fontId="2" fillId="3" borderId="6" xfId="1" applyNumberFormat="1" applyFont="1" applyFill="1" applyBorder="1" applyAlignment="1">
      <alignment horizontal="center"/>
    </xf>
    <xf numFmtId="0" fontId="2" fillId="3" borderId="7" xfId="1" applyFont="1" applyFill="1" applyBorder="1" applyAlignment="1">
      <alignment horizontal="left" vertical="center" wrapText="1"/>
    </xf>
    <xf numFmtId="49" fontId="2" fillId="2" borderId="6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0" fontId="3" fillId="0" borderId="2" xfId="0" applyFont="1" applyBorder="1"/>
    <xf numFmtId="0" fontId="3" fillId="0" borderId="2" xfId="0" applyFont="1" applyFill="1" applyBorder="1"/>
    <xf numFmtId="164" fontId="3" fillId="0" borderId="2" xfId="0" applyNumberFormat="1" applyFont="1" applyBorder="1"/>
    <xf numFmtId="4" fontId="2" fillId="0" borderId="0" xfId="0" applyNumberFormat="1" applyFont="1"/>
    <xf numFmtId="165" fontId="2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wrapText="1"/>
    </xf>
  </cellXfs>
  <cellStyles count="27">
    <cellStyle name="xl103" xfId="5" xr:uid="{00000000-0005-0000-0000-000000000000}"/>
    <cellStyle name="xl107" xfId="6" xr:uid="{00000000-0005-0000-0000-000001000000}"/>
    <cellStyle name="xl25" xfId="7" xr:uid="{00000000-0005-0000-0000-000002000000}"/>
    <cellStyle name="xl27" xfId="8" xr:uid="{00000000-0005-0000-0000-000003000000}"/>
    <cellStyle name="xl32" xfId="2" xr:uid="{00000000-0005-0000-0000-000004000000}"/>
    <cellStyle name="xl37" xfId="9" xr:uid="{00000000-0005-0000-0000-000005000000}"/>
    <cellStyle name="xl43" xfId="10" xr:uid="{00000000-0005-0000-0000-000006000000}"/>
    <cellStyle name="xl45" xfId="3" xr:uid="{00000000-0005-0000-0000-000007000000}"/>
    <cellStyle name="xl57" xfId="11" xr:uid="{00000000-0005-0000-0000-000008000000}"/>
    <cellStyle name="xl59" xfId="12" xr:uid="{00000000-0005-0000-0000-000009000000}"/>
    <cellStyle name="xl64" xfId="13" xr:uid="{00000000-0005-0000-0000-00000A000000}"/>
    <cellStyle name="xl65" xfId="14" xr:uid="{00000000-0005-0000-0000-00000B000000}"/>
    <cellStyle name="xl66" xfId="15" xr:uid="{00000000-0005-0000-0000-00000C000000}"/>
    <cellStyle name="xl67" xfId="16" xr:uid="{00000000-0005-0000-0000-00000D000000}"/>
    <cellStyle name="xl91" xfId="17" xr:uid="{00000000-0005-0000-0000-00000E000000}"/>
    <cellStyle name="xl92" xfId="18" xr:uid="{00000000-0005-0000-0000-00000F000000}"/>
    <cellStyle name="xl93" xfId="19" xr:uid="{00000000-0005-0000-0000-000010000000}"/>
    <cellStyle name="xl94" xfId="20" xr:uid="{00000000-0005-0000-0000-000011000000}"/>
    <cellStyle name="xl95" xfId="21" xr:uid="{00000000-0005-0000-0000-000012000000}"/>
    <cellStyle name="xl96" xfId="22" xr:uid="{00000000-0005-0000-0000-000013000000}"/>
    <cellStyle name="xl97" xfId="23" xr:uid="{00000000-0005-0000-0000-000014000000}"/>
    <cellStyle name="Обычный" xfId="0" builtinId="0"/>
    <cellStyle name="Обычный 2" xfId="4" xr:uid="{00000000-0005-0000-0000-000016000000}"/>
    <cellStyle name="Обычный 3" xfId="24" xr:uid="{00000000-0005-0000-0000-000017000000}"/>
    <cellStyle name="Обычный_Лист1" xfId="1" xr:uid="{00000000-0005-0000-0000-000018000000}"/>
    <cellStyle name="Тысячи [0]_Лист1" xfId="25" xr:uid="{00000000-0005-0000-0000-000019000000}"/>
    <cellStyle name="Тысячи_Лист1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K95"/>
  <sheetViews>
    <sheetView tabSelected="1" zoomScaleNormal="100" zoomScaleSheetLayoutView="115" workbookViewId="0">
      <selection activeCell="A3" sqref="A3:C3"/>
    </sheetView>
  </sheetViews>
  <sheetFormatPr defaultRowHeight="12.75" outlineLevelRow="1" x14ac:dyDescent="0.2"/>
  <cols>
    <col min="1" max="1" width="55.7109375" style="1" customWidth="1"/>
    <col min="2" max="2" width="23.85546875" style="2" customWidth="1"/>
    <col min="3" max="3" width="12.85546875" style="49" customWidth="1"/>
    <col min="4" max="4" width="9.5703125" style="51" bestFit="1" customWidth="1"/>
    <col min="5" max="11" width="9.140625" style="51"/>
    <col min="12" max="16384" width="9.140625" style="1"/>
  </cols>
  <sheetData>
    <row r="1" spans="1:3" x14ac:dyDescent="0.2">
      <c r="B1" s="52" t="s">
        <v>0</v>
      </c>
      <c r="C1" s="52"/>
    </row>
    <row r="2" spans="1:3" ht="105.75" customHeight="1" x14ac:dyDescent="0.2">
      <c r="A2" s="53" t="s">
        <v>144</v>
      </c>
      <c r="B2" s="53"/>
      <c r="C2" s="53"/>
    </row>
    <row r="3" spans="1:3" ht="53.25" customHeight="1" x14ac:dyDescent="0.2">
      <c r="A3" s="54" t="s">
        <v>1</v>
      </c>
      <c r="B3" s="54"/>
      <c r="C3" s="54"/>
    </row>
    <row r="4" spans="1:3" x14ac:dyDescent="0.2">
      <c r="C4" s="3" t="s">
        <v>2</v>
      </c>
    </row>
    <row r="5" spans="1:3" s="7" customFormat="1" ht="38.25" x14ac:dyDescent="0.2">
      <c r="A5" s="4" t="s">
        <v>3</v>
      </c>
      <c r="B5" s="5" t="s">
        <v>4</v>
      </c>
      <c r="C5" s="6" t="s">
        <v>5</v>
      </c>
    </row>
    <row r="6" spans="1:3" x14ac:dyDescent="0.2">
      <c r="A6" s="8">
        <v>1</v>
      </c>
      <c r="B6" s="9" t="s">
        <v>6</v>
      </c>
      <c r="C6" s="10">
        <v>3</v>
      </c>
    </row>
    <row r="7" spans="1:3" s="14" customFormat="1" x14ac:dyDescent="0.2">
      <c r="A7" s="11" t="s">
        <v>7</v>
      </c>
      <c r="B7" s="12" t="s">
        <v>8</v>
      </c>
      <c r="C7" s="13">
        <f>C8+C32</f>
        <v>8798.3028099999992</v>
      </c>
    </row>
    <row r="8" spans="1:3" x14ac:dyDescent="0.2">
      <c r="A8" s="15" t="s">
        <v>9</v>
      </c>
      <c r="B8" s="16"/>
      <c r="C8" s="13">
        <f>C9+C16+C24</f>
        <v>7855.2009099999996</v>
      </c>
    </row>
    <row r="9" spans="1:3" x14ac:dyDescent="0.2">
      <c r="A9" s="11" t="s">
        <v>10</v>
      </c>
      <c r="B9" s="16" t="s">
        <v>11</v>
      </c>
      <c r="C9" s="13">
        <f>C10</f>
        <v>1910.99911</v>
      </c>
    </row>
    <row r="10" spans="1:3" x14ac:dyDescent="0.2">
      <c r="A10" s="17" t="s">
        <v>12</v>
      </c>
      <c r="B10" s="9" t="s">
        <v>13</v>
      </c>
      <c r="C10" s="18">
        <f>C11+C12+C13+C14+C15</f>
        <v>1910.99911</v>
      </c>
    </row>
    <row r="11" spans="1:3" ht="99.75" customHeight="1" x14ac:dyDescent="0.2">
      <c r="A11" s="21" t="s">
        <v>14</v>
      </c>
      <c r="B11" s="19" t="s">
        <v>15</v>
      </c>
      <c r="C11" s="20">
        <v>1876.1011100000001</v>
      </c>
    </row>
    <row r="12" spans="1:3" ht="89.25" x14ac:dyDescent="0.2">
      <c r="A12" s="21" t="s">
        <v>16</v>
      </c>
      <c r="B12" s="19" t="s">
        <v>17</v>
      </c>
      <c r="C12" s="20">
        <v>0.81899999999999995</v>
      </c>
    </row>
    <row r="13" spans="1:3" ht="63.75" x14ac:dyDescent="0.2">
      <c r="A13" s="21" t="s">
        <v>18</v>
      </c>
      <c r="B13" s="19" t="s">
        <v>19</v>
      </c>
      <c r="C13" s="20">
        <v>18.489999999999998</v>
      </c>
    </row>
    <row r="14" spans="1:3" ht="115.5" customHeight="1" x14ac:dyDescent="0.2">
      <c r="A14" s="21" t="s">
        <v>20</v>
      </c>
      <c r="B14" s="19" t="s">
        <v>21</v>
      </c>
      <c r="C14" s="20">
        <v>12.398999999999999</v>
      </c>
    </row>
    <row r="15" spans="1:3" ht="51" x14ac:dyDescent="0.2">
      <c r="A15" s="21" t="s">
        <v>22</v>
      </c>
      <c r="B15" s="19" t="s">
        <v>23</v>
      </c>
      <c r="C15" s="20">
        <v>3.19</v>
      </c>
    </row>
    <row r="16" spans="1:3" x14ac:dyDescent="0.2">
      <c r="A16" s="11" t="s">
        <v>24</v>
      </c>
      <c r="B16" s="16" t="s">
        <v>25</v>
      </c>
      <c r="C16" s="13">
        <f>C17+C22</f>
        <v>4638.0717999999997</v>
      </c>
    </row>
    <row r="17" spans="1:3" ht="25.5" x14ac:dyDescent="0.2">
      <c r="A17" s="17" t="s">
        <v>26</v>
      </c>
      <c r="B17" s="9" t="s">
        <v>27</v>
      </c>
      <c r="C17" s="18">
        <f>C18+C20</f>
        <v>3338.5</v>
      </c>
    </row>
    <row r="18" spans="1:3" ht="25.5" x14ac:dyDescent="0.2">
      <c r="A18" s="17" t="s">
        <v>28</v>
      </c>
      <c r="B18" s="9" t="s">
        <v>29</v>
      </c>
      <c r="C18" s="18">
        <f>C19</f>
        <v>2594.81</v>
      </c>
    </row>
    <row r="19" spans="1:3" ht="25.5" x14ac:dyDescent="0.2">
      <c r="A19" s="21" t="s">
        <v>28</v>
      </c>
      <c r="B19" s="19" t="s">
        <v>30</v>
      </c>
      <c r="C19" s="20">
        <v>2594.81</v>
      </c>
    </row>
    <row r="20" spans="1:3" ht="38.25" x14ac:dyDescent="0.2">
      <c r="A20" s="17" t="s">
        <v>31</v>
      </c>
      <c r="B20" s="9" t="s">
        <v>32</v>
      </c>
      <c r="C20" s="18">
        <f>C21</f>
        <v>743.69</v>
      </c>
    </row>
    <row r="21" spans="1:3" ht="38.25" x14ac:dyDescent="0.2">
      <c r="A21" s="21" t="s">
        <v>31</v>
      </c>
      <c r="B21" s="19" t="s">
        <v>33</v>
      </c>
      <c r="C21" s="20">
        <v>743.69</v>
      </c>
    </row>
    <row r="22" spans="1:3" x14ac:dyDescent="0.2">
      <c r="A22" s="17" t="s">
        <v>34</v>
      </c>
      <c r="B22" s="9" t="s">
        <v>35</v>
      </c>
      <c r="C22" s="18">
        <f>C23</f>
        <v>1299.5717999999999</v>
      </c>
    </row>
    <row r="23" spans="1:3" x14ac:dyDescent="0.2">
      <c r="A23" s="21" t="s">
        <v>34</v>
      </c>
      <c r="B23" s="19" t="s">
        <v>36</v>
      </c>
      <c r="C23" s="20">
        <f>1299571.8/1000</f>
        <v>1299.5717999999999</v>
      </c>
    </row>
    <row r="24" spans="1:3" collapsed="1" x14ac:dyDescent="0.2">
      <c r="A24" s="11" t="s">
        <v>37</v>
      </c>
      <c r="B24" s="16" t="s">
        <v>38</v>
      </c>
      <c r="C24" s="13">
        <f>C25+C27</f>
        <v>1306.1300000000001</v>
      </c>
    </row>
    <row r="25" spans="1:3" x14ac:dyDescent="0.2">
      <c r="A25" s="17" t="s">
        <v>39</v>
      </c>
      <c r="B25" s="9" t="s">
        <v>40</v>
      </c>
      <c r="C25" s="18">
        <f>C26</f>
        <v>614</v>
      </c>
    </row>
    <row r="26" spans="1:3" ht="38.25" x14ac:dyDescent="0.2">
      <c r="A26" s="21" t="s">
        <v>41</v>
      </c>
      <c r="B26" s="19" t="s">
        <v>42</v>
      </c>
      <c r="C26" s="20">
        <v>614</v>
      </c>
    </row>
    <row r="27" spans="1:3" x14ac:dyDescent="0.2">
      <c r="A27" s="17" t="s">
        <v>43</v>
      </c>
      <c r="B27" s="9" t="s">
        <v>44</v>
      </c>
      <c r="C27" s="18">
        <f>C28+C30</f>
        <v>692.13</v>
      </c>
    </row>
    <row r="28" spans="1:3" ht="25.5" x14ac:dyDescent="0.2">
      <c r="A28" s="17" t="s">
        <v>45</v>
      </c>
      <c r="B28" s="9" t="s">
        <v>46</v>
      </c>
      <c r="C28" s="18">
        <f>C29</f>
        <v>522.13</v>
      </c>
    </row>
    <row r="29" spans="1:3" ht="25.5" x14ac:dyDescent="0.2">
      <c r="A29" s="21" t="s">
        <v>45</v>
      </c>
      <c r="B29" s="19" t="s">
        <v>47</v>
      </c>
      <c r="C29" s="20">
        <v>522.13</v>
      </c>
    </row>
    <row r="30" spans="1:3" ht="25.5" x14ac:dyDescent="0.2">
      <c r="A30" s="17" t="s">
        <v>48</v>
      </c>
      <c r="B30" s="9" t="s">
        <v>49</v>
      </c>
      <c r="C30" s="18">
        <f>C31</f>
        <v>170</v>
      </c>
    </row>
    <row r="31" spans="1:3" s="22" customFormat="1" ht="25.5" x14ac:dyDescent="0.2">
      <c r="A31" s="21" t="s">
        <v>48</v>
      </c>
      <c r="B31" s="19" t="s">
        <v>50</v>
      </c>
      <c r="C31" s="20">
        <v>170</v>
      </c>
    </row>
    <row r="32" spans="1:3" s="22" customFormat="1" x14ac:dyDescent="0.2">
      <c r="A32" s="28" t="s">
        <v>51</v>
      </c>
      <c r="B32" s="29"/>
      <c r="C32" s="25">
        <f>C33+C39+C43</f>
        <v>943.10189999999989</v>
      </c>
    </row>
    <row r="33" spans="1:3" s="22" customFormat="1" ht="38.25" x14ac:dyDescent="0.2">
      <c r="A33" s="23" t="s">
        <v>52</v>
      </c>
      <c r="B33" s="30" t="s">
        <v>53</v>
      </c>
      <c r="C33" s="25">
        <f>C34</f>
        <v>435.6121</v>
      </c>
    </row>
    <row r="34" spans="1:3" ht="76.5" x14ac:dyDescent="0.2">
      <c r="A34" s="17" t="s">
        <v>54</v>
      </c>
      <c r="B34" s="9" t="s">
        <v>55</v>
      </c>
      <c r="C34" s="18">
        <f>C35+C37</f>
        <v>435.6121</v>
      </c>
    </row>
    <row r="35" spans="1:3" ht="63.75" x14ac:dyDescent="0.2">
      <c r="A35" s="17" t="s">
        <v>56</v>
      </c>
      <c r="B35" s="9" t="s">
        <v>57</v>
      </c>
      <c r="C35" s="18">
        <f>C36</f>
        <v>8.7895199999999996</v>
      </c>
    </row>
    <row r="36" spans="1:3" ht="63.75" x14ac:dyDescent="0.2">
      <c r="A36" s="21" t="s">
        <v>58</v>
      </c>
      <c r="B36" s="19" t="s">
        <v>59</v>
      </c>
      <c r="C36" s="20">
        <f>1.24755+ROUND(15.08394/366*(366-31-29-31-30-31-30-1),5)</f>
        <v>8.7895199999999996</v>
      </c>
    </row>
    <row r="37" spans="1:3" ht="63.75" x14ac:dyDescent="0.2">
      <c r="A37" s="17" t="s">
        <v>60</v>
      </c>
      <c r="B37" s="9" t="s">
        <v>61</v>
      </c>
      <c r="C37" s="18">
        <f>C38</f>
        <v>426.82258000000002</v>
      </c>
    </row>
    <row r="38" spans="1:3" ht="51" x14ac:dyDescent="0.2">
      <c r="A38" s="21" t="s">
        <v>62</v>
      </c>
      <c r="B38" s="19" t="s">
        <v>63</v>
      </c>
      <c r="C38" s="20">
        <f>426.82258</f>
        <v>426.82258000000002</v>
      </c>
    </row>
    <row r="39" spans="1:3" ht="25.5" x14ac:dyDescent="0.2">
      <c r="A39" s="11" t="s">
        <v>64</v>
      </c>
      <c r="B39" s="16" t="s">
        <v>65</v>
      </c>
      <c r="C39" s="13">
        <f t="shared" ref="C39:C41" si="0">C40</f>
        <v>304.58778999999998</v>
      </c>
    </row>
    <row r="40" spans="1:3" ht="63.75" x14ac:dyDescent="0.2">
      <c r="A40" s="17" t="s">
        <v>66</v>
      </c>
      <c r="B40" s="9" t="s">
        <v>67</v>
      </c>
      <c r="C40" s="18">
        <f t="shared" si="0"/>
        <v>304.58778999999998</v>
      </c>
    </row>
    <row r="41" spans="1:3" ht="76.5" x14ac:dyDescent="0.2">
      <c r="A41" s="17" t="s">
        <v>68</v>
      </c>
      <c r="B41" s="34" t="s">
        <v>69</v>
      </c>
      <c r="C41" s="18">
        <f t="shared" si="0"/>
        <v>304.58778999999998</v>
      </c>
    </row>
    <row r="42" spans="1:3" s="22" customFormat="1" ht="76.5" x14ac:dyDescent="0.2">
      <c r="A42" s="21" t="s">
        <v>70</v>
      </c>
      <c r="B42" s="19" t="s">
        <v>71</v>
      </c>
      <c r="C42" s="20">
        <f>304587.79/1000</f>
        <v>304.58778999999998</v>
      </c>
    </row>
    <row r="43" spans="1:3" x14ac:dyDescent="0.2">
      <c r="A43" s="11" t="s">
        <v>72</v>
      </c>
      <c r="B43" s="16" t="s">
        <v>73</v>
      </c>
      <c r="C43" s="13">
        <f>C44</f>
        <v>202.90200999999996</v>
      </c>
    </row>
    <row r="44" spans="1:3" ht="38.25" x14ac:dyDescent="0.2">
      <c r="A44" s="11" t="s">
        <v>74</v>
      </c>
      <c r="B44" s="35" t="s">
        <v>75</v>
      </c>
      <c r="C44" s="13">
        <f>C45</f>
        <v>202.90200999999996</v>
      </c>
    </row>
    <row r="45" spans="1:3" ht="38.25" x14ac:dyDescent="0.2">
      <c r="A45" s="11" t="s">
        <v>76</v>
      </c>
      <c r="B45" s="35" t="s">
        <v>77</v>
      </c>
      <c r="C45" s="13">
        <f>SUM(C46:C49)</f>
        <v>202.90200999999996</v>
      </c>
    </row>
    <row r="46" spans="1:3" ht="25.5" x14ac:dyDescent="0.2">
      <c r="A46" s="21" t="s">
        <v>78</v>
      </c>
      <c r="B46" s="19" t="s">
        <v>79</v>
      </c>
      <c r="C46" s="20">
        <f>191.8917-30-21.08803</f>
        <v>140.80366999999998</v>
      </c>
    </row>
    <row r="47" spans="1:3" ht="25.5" x14ac:dyDescent="0.2">
      <c r="A47" s="21" t="s">
        <v>80</v>
      </c>
      <c r="B47" s="19" t="s">
        <v>81</v>
      </c>
      <c r="C47" s="20">
        <f>36.00614-30</f>
        <v>6.006140000000002</v>
      </c>
    </row>
    <row r="48" spans="1:3" ht="25.5" x14ac:dyDescent="0.2">
      <c r="A48" s="21" t="s">
        <v>82</v>
      </c>
      <c r="B48" s="19" t="s">
        <v>83</v>
      </c>
      <c r="C48" s="20">
        <f>30-3.9078</f>
        <v>26.092199999999998</v>
      </c>
    </row>
    <row r="49" spans="1:3" ht="25.5" x14ac:dyDescent="0.2">
      <c r="A49" s="21" t="s">
        <v>84</v>
      </c>
      <c r="B49" s="19" t="s">
        <v>85</v>
      </c>
      <c r="C49" s="20">
        <v>30</v>
      </c>
    </row>
    <row r="50" spans="1:3" s="22" customFormat="1" x14ac:dyDescent="0.2">
      <c r="A50" s="23" t="s">
        <v>86</v>
      </c>
      <c r="B50" s="36" t="s">
        <v>87</v>
      </c>
      <c r="C50" s="25">
        <f>C51</f>
        <v>124237.26678000001</v>
      </c>
    </row>
    <row r="51" spans="1:3" ht="38.25" x14ac:dyDescent="0.2">
      <c r="A51" s="15" t="s">
        <v>88</v>
      </c>
      <c r="B51" s="16" t="s">
        <v>89</v>
      </c>
      <c r="C51" s="25">
        <f>C52+C58+C74+C81</f>
        <v>124237.26678000001</v>
      </c>
    </row>
    <row r="52" spans="1:3" x14ac:dyDescent="0.2">
      <c r="A52" s="15" t="s">
        <v>90</v>
      </c>
      <c r="B52" s="12" t="s">
        <v>91</v>
      </c>
      <c r="C52" s="13">
        <f>C53</f>
        <v>17612.183000000001</v>
      </c>
    </row>
    <row r="53" spans="1:3" x14ac:dyDescent="0.2">
      <c r="A53" s="37" t="s">
        <v>92</v>
      </c>
      <c r="B53" s="9" t="s">
        <v>93</v>
      </c>
      <c r="C53" s="18">
        <f>C54</f>
        <v>17612.183000000001</v>
      </c>
    </row>
    <row r="54" spans="1:3" ht="38.25" x14ac:dyDescent="0.2">
      <c r="A54" s="17" t="s">
        <v>94</v>
      </c>
      <c r="B54" s="9" t="s">
        <v>95</v>
      </c>
      <c r="C54" s="18">
        <f>C55+C56+C57</f>
        <v>17612.183000000001</v>
      </c>
    </row>
    <row r="55" spans="1:3" ht="25.5" x14ac:dyDescent="0.2">
      <c r="A55" s="21" t="s">
        <v>96</v>
      </c>
      <c r="B55" s="19" t="s">
        <v>95</v>
      </c>
      <c r="C55" s="20">
        <f>386.748+6971.553</f>
        <v>7358.3009999999995</v>
      </c>
    </row>
    <row r="56" spans="1:3" ht="63.75" x14ac:dyDescent="0.2">
      <c r="A56" s="21" t="s">
        <v>97</v>
      </c>
      <c r="B56" s="19" t="s">
        <v>95</v>
      </c>
      <c r="C56" s="20">
        <v>7348.1989999999996</v>
      </c>
    </row>
    <row r="57" spans="1:3" ht="38.25" x14ac:dyDescent="0.2">
      <c r="A57" s="21" t="s">
        <v>98</v>
      </c>
      <c r="B57" s="19" t="s">
        <v>95</v>
      </c>
      <c r="C57" s="20">
        <v>2905.683</v>
      </c>
    </row>
    <row r="58" spans="1:3" ht="25.5" x14ac:dyDescent="0.2">
      <c r="A58" s="15" t="s">
        <v>99</v>
      </c>
      <c r="B58" s="12" t="s">
        <v>100</v>
      </c>
      <c r="C58" s="25">
        <f>C59+C61</f>
        <v>96812.055550000005</v>
      </c>
    </row>
    <row r="59" spans="1:3" ht="25.5" x14ac:dyDescent="0.2">
      <c r="A59" s="32" t="s">
        <v>101</v>
      </c>
      <c r="B59" s="9" t="s">
        <v>102</v>
      </c>
      <c r="C59" s="39">
        <f>C60</f>
        <v>55000</v>
      </c>
    </row>
    <row r="60" spans="1:3" s="22" customFormat="1" ht="38.25" x14ac:dyDescent="0.2">
      <c r="A60" s="40" t="s">
        <v>103</v>
      </c>
      <c r="B60" s="24" t="s">
        <v>104</v>
      </c>
      <c r="C60" s="38">
        <v>55000</v>
      </c>
    </row>
    <row r="61" spans="1:3" x14ac:dyDescent="0.2">
      <c r="A61" s="17" t="s">
        <v>105</v>
      </c>
      <c r="B61" s="9" t="s">
        <v>106</v>
      </c>
      <c r="C61" s="18">
        <f>C62+C73</f>
        <v>41812.055550000005</v>
      </c>
    </row>
    <row r="62" spans="1:3" x14ac:dyDescent="0.2">
      <c r="A62" s="17" t="s">
        <v>107</v>
      </c>
      <c r="B62" s="9" t="s">
        <v>108</v>
      </c>
      <c r="C62" s="18">
        <f>SUM(C63:C72)</f>
        <v>40292.216160000004</v>
      </c>
    </row>
    <row r="63" spans="1:3" ht="38.25" x14ac:dyDescent="0.2">
      <c r="A63" s="33" t="s">
        <v>109</v>
      </c>
      <c r="B63" s="41" t="s">
        <v>110</v>
      </c>
      <c r="C63" s="20">
        <v>17647.595560000002</v>
      </c>
    </row>
    <row r="64" spans="1:3" s="22" customFormat="1" ht="51" x14ac:dyDescent="0.2">
      <c r="A64" s="42" t="s">
        <v>111</v>
      </c>
      <c r="B64" s="41" t="s">
        <v>110</v>
      </c>
      <c r="C64" s="20">
        <v>22608</v>
      </c>
    </row>
    <row r="65" spans="1:3" s="22" customFormat="1" ht="38.25" x14ac:dyDescent="0.2">
      <c r="A65" s="21" t="s">
        <v>112</v>
      </c>
      <c r="B65" s="41" t="s">
        <v>110</v>
      </c>
      <c r="C65" s="20">
        <v>36.620600000000003</v>
      </c>
    </row>
    <row r="66" spans="1:3" s="22" customFormat="1" ht="51" hidden="1" outlineLevel="1" x14ac:dyDescent="0.2">
      <c r="A66" s="21" t="s">
        <v>113</v>
      </c>
      <c r="B66" s="41" t="s">
        <v>110</v>
      </c>
      <c r="C66" s="20">
        <v>0</v>
      </c>
    </row>
    <row r="67" spans="1:3" s="22" customFormat="1" ht="38.25" hidden="1" outlineLevel="1" x14ac:dyDescent="0.2">
      <c r="A67" s="21" t="s">
        <v>114</v>
      </c>
      <c r="B67" s="41" t="s">
        <v>110</v>
      </c>
      <c r="C67" s="20">
        <v>0</v>
      </c>
    </row>
    <row r="68" spans="1:3" s="22" customFormat="1" ht="63.75" hidden="1" outlineLevel="1" x14ac:dyDescent="0.2">
      <c r="A68" s="21" t="s">
        <v>115</v>
      </c>
      <c r="B68" s="41" t="s">
        <v>110</v>
      </c>
      <c r="C68" s="20">
        <v>0</v>
      </c>
    </row>
    <row r="69" spans="1:3" s="22" customFormat="1" ht="63.75" hidden="1" outlineLevel="1" x14ac:dyDescent="0.2">
      <c r="A69" s="26" t="s">
        <v>116</v>
      </c>
      <c r="B69" s="43" t="s">
        <v>110</v>
      </c>
      <c r="C69" s="27">
        <v>0</v>
      </c>
    </row>
    <row r="70" spans="1:3" s="22" customFormat="1" ht="38.25" hidden="1" outlineLevel="1" x14ac:dyDescent="0.2">
      <c r="A70" s="44" t="s">
        <v>117</v>
      </c>
      <c r="B70" s="43" t="s">
        <v>110</v>
      </c>
      <c r="C70" s="27">
        <v>0</v>
      </c>
    </row>
    <row r="71" spans="1:3" s="22" customFormat="1" ht="25.5" hidden="1" outlineLevel="1" x14ac:dyDescent="0.2">
      <c r="A71" s="44" t="s">
        <v>118</v>
      </c>
      <c r="B71" s="43" t="s">
        <v>110</v>
      </c>
      <c r="C71" s="27">
        <v>0</v>
      </c>
    </row>
    <row r="72" spans="1:3" s="22" customFormat="1" ht="38.25" hidden="1" outlineLevel="1" x14ac:dyDescent="0.2">
      <c r="A72" s="44" t="s">
        <v>119</v>
      </c>
      <c r="B72" s="43" t="s">
        <v>110</v>
      </c>
      <c r="C72" s="27">
        <v>0</v>
      </c>
    </row>
    <row r="73" spans="1:3" s="22" customFormat="1" ht="38.25" collapsed="1" x14ac:dyDescent="0.2">
      <c r="A73" s="21" t="s">
        <v>120</v>
      </c>
      <c r="B73" s="19" t="s">
        <v>121</v>
      </c>
      <c r="C73" s="20">
        <f>1707.07091-187.23152</f>
        <v>1519.8393899999999</v>
      </c>
    </row>
    <row r="74" spans="1:3" s="14" customFormat="1" ht="25.5" x14ac:dyDescent="0.2">
      <c r="A74" s="11" t="s">
        <v>122</v>
      </c>
      <c r="B74" s="12" t="s">
        <v>123</v>
      </c>
      <c r="C74" s="13">
        <f>C75+C77</f>
        <v>1075.7782299999999</v>
      </c>
    </row>
    <row r="75" spans="1:3" ht="38.25" x14ac:dyDescent="0.2">
      <c r="A75" s="17" t="s">
        <v>124</v>
      </c>
      <c r="B75" s="9" t="s">
        <v>125</v>
      </c>
      <c r="C75" s="18">
        <f>C76</f>
        <v>744.79422999999997</v>
      </c>
    </row>
    <row r="76" spans="1:3" s="22" customFormat="1" ht="38.25" x14ac:dyDescent="0.2">
      <c r="A76" s="21" t="s">
        <v>126</v>
      </c>
      <c r="B76" s="19" t="s">
        <v>127</v>
      </c>
      <c r="C76" s="20">
        <v>744.79422999999997</v>
      </c>
    </row>
    <row r="77" spans="1:3" ht="25.5" x14ac:dyDescent="0.2">
      <c r="A77" s="17" t="s">
        <v>128</v>
      </c>
      <c r="B77" s="9" t="s">
        <v>129</v>
      </c>
      <c r="C77" s="18">
        <f>C78</f>
        <v>330.98400000000004</v>
      </c>
    </row>
    <row r="78" spans="1:3" ht="25.5" x14ac:dyDescent="0.2">
      <c r="A78" s="17" t="s">
        <v>130</v>
      </c>
      <c r="B78" s="9" t="s">
        <v>131</v>
      </c>
      <c r="C78" s="18">
        <f>SUM(C79:C80)</f>
        <v>330.98400000000004</v>
      </c>
    </row>
    <row r="79" spans="1:3" ht="76.5" x14ac:dyDescent="0.2">
      <c r="A79" s="21" t="s">
        <v>132</v>
      </c>
      <c r="B79" s="19" t="s">
        <v>131</v>
      </c>
      <c r="C79" s="20">
        <v>4</v>
      </c>
    </row>
    <row r="80" spans="1:3" ht="38.25" x14ac:dyDescent="0.2">
      <c r="A80" s="21" t="s">
        <v>133</v>
      </c>
      <c r="B80" s="19" t="s">
        <v>131</v>
      </c>
      <c r="C80" s="20">
        <f>296.605+30.379</f>
        <v>326.98400000000004</v>
      </c>
    </row>
    <row r="81" spans="1:3" s="14" customFormat="1" x14ac:dyDescent="0.2">
      <c r="A81" s="11" t="s">
        <v>134</v>
      </c>
      <c r="B81" s="12" t="s">
        <v>135</v>
      </c>
      <c r="C81" s="13">
        <f>C82</f>
        <v>8737.25</v>
      </c>
    </row>
    <row r="82" spans="1:3" s="14" customFormat="1" x14ac:dyDescent="0.2">
      <c r="A82" s="17" t="s">
        <v>136</v>
      </c>
      <c r="B82" s="45" t="s">
        <v>137</v>
      </c>
      <c r="C82" s="18">
        <f>C83</f>
        <v>8737.25</v>
      </c>
    </row>
    <row r="83" spans="1:3" ht="25.5" x14ac:dyDescent="0.2">
      <c r="A83" s="17" t="s">
        <v>138</v>
      </c>
      <c r="B83" s="9" t="s">
        <v>139</v>
      </c>
      <c r="C83" s="18">
        <f>C84+C85+C86</f>
        <v>8737.25</v>
      </c>
    </row>
    <row r="84" spans="1:3" ht="38.25" x14ac:dyDescent="0.2">
      <c r="A84" s="21" t="s">
        <v>140</v>
      </c>
      <c r="B84" s="19" t="s">
        <v>139</v>
      </c>
      <c r="C84" s="20">
        <v>6940.4</v>
      </c>
    </row>
    <row r="85" spans="1:3" ht="51" x14ac:dyDescent="0.2">
      <c r="A85" s="21" t="s">
        <v>141</v>
      </c>
      <c r="B85" s="19" t="s">
        <v>139</v>
      </c>
      <c r="C85" s="20">
        <f>71.1+71.1</f>
        <v>142.19999999999999</v>
      </c>
    </row>
    <row r="86" spans="1:3" ht="51" x14ac:dyDescent="0.2">
      <c r="A86" s="21" t="s">
        <v>142</v>
      </c>
      <c r="B86" s="19" t="s">
        <v>139</v>
      </c>
      <c r="C86" s="20">
        <v>1654.65</v>
      </c>
    </row>
    <row r="87" spans="1:3" x14ac:dyDescent="0.2">
      <c r="A87" s="46" t="s">
        <v>143</v>
      </c>
      <c r="B87" s="47"/>
      <c r="C87" s="48">
        <f>C7+C50</f>
        <v>133035.56959</v>
      </c>
    </row>
    <row r="89" spans="1:3" x14ac:dyDescent="0.2">
      <c r="A89" s="31"/>
    </row>
    <row r="94" spans="1:3" x14ac:dyDescent="0.2">
      <c r="C94" s="50"/>
    </row>
    <row r="95" spans="1:3" x14ac:dyDescent="0.2">
      <c r="C95" s="50"/>
    </row>
  </sheetData>
  <sheetProtection selectLockedCells="1" selectUnlockedCells="1"/>
  <autoFilter ref="A6:C87" xr:uid="{00000000-0009-0000-0000-000000000000}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User</cp:lastModifiedBy>
  <cp:lastPrinted>2024-12-23T12:59:13Z</cp:lastPrinted>
  <dcterms:created xsi:type="dcterms:W3CDTF">2024-12-23T12:52:03Z</dcterms:created>
  <dcterms:modified xsi:type="dcterms:W3CDTF">2025-01-20T08:48:08Z</dcterms:modified>
</cp:coreProperties>
</file>