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Приложение 2 доходы" sheetId="1" r:id="rId1"/>
  </sheets>
  <definedNames>
    <definedName name="_xlnm._FilterDatabase" localSheetId="0" hidden="1">'Приложение 2 доходы'!$A$6:$C$135</definedName>
    <definedName name="_xlnm.Print_Area" localSheetId="0">'Приложение 2 доходы'!$A$1:$C$135</definedName>
  </definedNames>
  <calcPr calcId="125725"/>
</workbook>
</file>

<file path=xl/calcChain.xml><?xml version="1.0" encoding="utf-8"?>
<calcChain xmlns="http://schemas.openxmlformats.org/spreadsheetml/2006/main">
  <c r="C133" i="1"/>
  <c r="C132" s="1"/>
  <c r="C130"/>
  <c r="C129"/>
  <c r="C125"/>
  <c r="C123" s="1"/>
  <c r="C122" s="1"/>
  <c r="C121" s="1"/>
  <c r="C120"/>
  <c r="C118" s="1"/>
  <c r="C117" s="1"/>
  <c r="C116"/>
  <c r="C115"/>
  <c r="C113"/>
  <c r="C108"/>
  <c r="C106"/>
  <c r="C105"/>
  <c r="C103"/>
  <c r="C102" s="1"/>
  <c r="C101" s="1"/>
  <c r="C99"/>
  <c r="C98"/>
  <c r="C97"/>
  <c r="C96"/>
  <c r="C95" s="1"/>
  <c r="C92" s="1"/>
  <c r="C90"/>
  <c r="C87"/>
  <c r="C86" s="1"/>
  <c r="C85" s="1"/>
  <c r="C84" s="1"/>
  <c r="C77"/>
  <c r="C76" s="1"/>
  <c r="C71" s="1"/>
  <c r="C62"/>
  <c r="C61" s="1"/>
  <c r="C60" s="1"/>
  <c r="C59" s="1"/>
  <c r="C57"/>
  <c r="C56" s="1"/>
  <c r="C55" s="1"/>
  <c r="C50"/>
  <c r="C47" s="1"/>
  <c r="C46" s="1"/>
  <c r="C39"/>
  <c r="C38" s="1"/>
  <c r="C36"/>
  <c r="C35" s="1"/>
  <c r="C34"/>
  <c r="C33" s="1"/>
  <c r="C29"/>
  <c r="C26"/>
  <c r="C25" s="1"/>
  <c r="C23"/>
  <c r="C22" s="1"/>
  <c r="C21" s="1"/>
  <c r="C20" s="1"/>
  <c r="C14"/>
  <c r="C12"/>
  <c r="C11"/>
  <c r="C10" s="1"/>
  <c r="C9" s="1"/>
  <c r="C32" l="1"/>
  <c r="C8" s="1"/>
  <c r="C7" s="1"/>
  <c r="C45"/>
  <c r="C114"/>
  <c r="C83" s="1"/>
  <c r="C82" s="1"/>
  <c r="C135" l="1"/>
</calcChain>
</file>

<file path=xl/sharedStrings.xml><?xml version="1.0" encoding="utf-8"?>
<sst xmlns="http://schemas.openxmlformats.org/spreadsheetml/2006/main" count="262" uniqueCount="238">
  <si>
    <t xml:space="preserve"> Приложение № 2</t>
  </si>
  <si>
    <t>РАСПРЕДЕЛЕНИЕ 
доходов бюджета муниципального  образования сельское  поселение  Ловозеро  Ловозерского  района по кодам классификации доходов бюджетов на 2023 год</t>
  </si>
  <si>
    <t>тыс. руб.</t>
  </si>
  <si>
    <t xml:space="preserve"> Наименование доходов</t>
  </si>
  <si>
    <t>Код бюджетной классификации Российской Федерации</t>
  </si>
  <si>
    <t>2023 год</t>
  </si>
  <si>
    <t>2</t>
  </si>
  <si>
    <t>НАЛОГОВЫЕ И НЕНАЛОГОВЫЕ ДОХОДЫ</t>
  </si>
  <si>
    <t xml:space="preserve"> 000 1 00 00000 00 0000 000</t>
  </si>
  <si>
    <t>НАЛОГОВЫЕ  ДОХОДЫ</t>
  </si>
  <si>
    <t>НАЛОГИ НА ПРИБЫЛЬ, ДОХОДЫ</t>
  </si>
  <si>
    <t xml:space="preserve"> 000 1 01 00000 00 0000 000</t>
  </si>
  <si>
    <t>Налог на доходы физических лиц</t>
  </si>
  <si>
    <t xml:space="preserve"> 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</si>
  <si>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</si>
  <si>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</si>
  <si>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</si>
  <si>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</si>
  <si>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</si>
  <si>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000 1 01 02030 01 0000 110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</si>
  <si>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</si>
  <si>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000 1 01 02080 01 0000 110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</si>
  <si>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</si>
  <si>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</si>
  <si>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</si>
  <si>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</si>
  <si>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</si>
  <si>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</si>
  <si>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</si>
  <si>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</si>
  <si>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</si>
  <si>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</si>
  <si>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</si>
  <si>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 xml:space="preserve"> 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</si>
  <si>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</si>
  <si>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</si>
  <si>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</si>
  <si>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</si>
  <si>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</si>
  <si>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 (за период до 01.01.2011 г.)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</si>
  <si>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</si>
  <si>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</si>
  <si>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</si>
  <si>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</si>
  <si>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период до 01.01.2011 г.)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</si>
  <si>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</si>
  <si>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</si>
  <si>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</si>
  <si>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сельскохозяйственный налог</t>
  </si>
  <si>
    <t>000 1 05 03000 01 0000 110</t>
  </si>
  <si>
    <t>Единый сельскохозяйственный налог (за налоговые периоды, истекшие до 1 января 2011 года)</t>
  </si>
  <si>
    <t>000 1 05 03020 01 0000 110</t>
  </si>
  <si>
    <t>000 1 05 03010 01 0000 110</t>
  </si>
  <si>
    <t>НАЛОГИ НА ИМУЩЕСТВО</t>
  </si>
  <si>
    <t>000 1 06 00000 00 0000 000</t>
  </si>
  <si>
    <t>Налоги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</si>
  <si>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</si>
  <si>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</si>
  <si>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</si>
  <si>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</si>
  <si>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</si>
  <si>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сельских поселений</t>
  </si>
  <si>
    <t>000 1 06 06030 00 0000 110</t>
  </si>
  <si>
    <t>000 1 06 06033 10 0000 110</t>
  </si>
  <si>
    <t xml:space="preserve">Земельный налог с физических лиц, обладающих земельным участком, расположенным в границах сельских поселений </t>
  </si>
  <si>
    <t>000 1 06 06040 00 0000 110</t>
  </si>
  <si>
    <t>000 1 06 06043 10 0000 110</t>
  </si>
  <si>
    <t>ЗАДОЛЖЕННОСТЬ И ПЕРЕРАСЧЕТЫ ПО ОТМЕНЕННЫМ НАЛОГАМ, СБОРАМ И ИНЫМ ОБЯЗАТЕЛЬНЫМ ПЛАТЕЖАМ</t>
  </si>
  <si>
    <t xml:space="preserve"> 000 1 09 00000 00 0000 000</t>
  </si>
  <si>
    <t>Налоги на имущество</t>
  </si>
  <si>
    <t xml:space="preserve"> 000 1 09 04000 00 0000 110</t>
  </si>
  <si>
    <t>Налог на имущество, переходящего в порядке наследования или дарения</t>
  </si>
  <si>
    <t>000 1 09 04040 01 0000 110</t>
  </si>
  <si>
    <t>Земельный налог (по обязательствам, возникшим до        1 января 2006 года)</t>
  </si>
  <si>
    <t xml:space="preserve"> 000 1 09 04050 00 0000 110</t>
  </si>
  <si>
    <t>Земельный налог (по обязательствам, возникшим до        1 января 2006 года), мобилизуемый на территориях поселений</t>
  </si>
  <si>
    <t xml:space="preserve"> 000 1 09 04053 10 0000 110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</si>
  <si>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</si>
  <si>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</si>
  <si>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</si>
  <si>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</si>
  <si>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</si>
  <si>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</si>
  <si>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</si>
  <si>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</si>
  <si>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000 1 11 05013 10 0000 120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</si>
  <si>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</si>
  <si>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</si>
  <si>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</si>
  <si>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</si>
  <si>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</si>
  <si>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</si>
  <si>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</si>
  <si>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</si>
  <si>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</si>
  <si>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000 1 11 09045 10 0000 120</t>
  </si>
  <si>
    <t>ДОХОДЫ ОТ ОКАЗАНИЯ ПЛАТНЫХ УСЛУГ (РАБОТ) И КОМПЕНСАЦИИ ЗАТРАТ ГОСУДАРСТВА</t>
  </si>
  <si>
    <t>000 1 13 00000 00 0000 000</t>
  </si>
  <si>
    <t>Доходы от компенсации затрат государства</t>
  </si>
  <si>
    <t>000 1 13 02000 00 0000 130</t>
  </si>
  <si>
    <t>Прочие доходы от компенсации затрат государства</t>
  </si>
  <si>
    <t>000 1 13 02990 00 0000 130</t>
  </si>
  <si>
    <t>Прочие доходы от компенсации затрат бюджетов сельских поселений</t>
  </si>
  <si>
    <t>000 1 13 02995 10 0000 130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</si>
  <si>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</si>
  <si>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</si>
  <si>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</si>
  <si>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</si>
  <si>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</si>
  <si>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</si>
  <si>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 xml:space="preserve"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</si>
  <si>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000 1 14 02053 10 0000 410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</si>
  <si>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</si>
  <si>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000 1 14 06000 00 0000 430</t>
  </si>
  <si>
    <t>Доходы от продажи земельных участков, государственная собственность на которые не разграничена</t>
  </si>
  <si>
    <t xml:space="preserve"> 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</si>
  <si>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</si>
  <si>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000 1 14 06013 10 0000 430</t>
  </si>
  <si>
    <t>ШТРАФЫ, САНКЦИИ, ВОЗМЕЩЕНИЕ УЩЕРБА</t>
  </si>
  <si>
    <t xml:space="preserve"> 000 1 16 00000 00 0000 000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</si>
  <si>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</si>
  <si>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</si>
  <si>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</si>
  <si>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000 1 16 33050 10 0000 140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</si>
  <si>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</si>
  <si>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</si>
  <si>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</si>
  <si>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</si>
  <si>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</si>
  <si>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</si>
  <si>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</si>
  <si>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</si>
  <si>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поселений</t>
  </si>
  <si>
    <t>000 1 17 01050 10 0000 180</t>
  </si>
  <si>
    <t>Прочие неналоговые доходы</t>
  </si>
  <si>
    <t xml:space="preserve"> 000 1 17 05000 00 0000 180</t>
  </si>
  <si>
    <t>Прочие неналоговые доходы бюджетов поселений</t>
  </si>
  <si>
    <t xml:space="preserve"> 000 1 17 05050 10 0000 180</t>
  </si>
  <si>
    <t>Инициативные платежи</t>
  </si>
  <si>
    <t xml:space="preserve">000 1 17 15000 00 0000 150
</t>
  </si>
  <si>
    <t>Инициативные платежи, зачисляемые в бюджеты сельских поселений</t>
  </si>
  <si>
    <t xml:space="preserve">000 1 17 15030 10 0000 150
</t>
  </si>
  <si>
    <t>инициативные платежи от физических лиц по инициативному проекту № 1</t>
  </si>
  <si>
    <t xml:space="preserve">000 1 17 15030 10 1001 150
</t>
  </si>
  <si>
    <t>инициативные платежи от физических лиц по инициативному проекту № 2</t>
  </si>
  <si>
    <t xml:space="preserve">000 1 17 15030 10 1002 150
</t>
  </si>
  <si>
    <t>инициативные платежи от юридических лиц по инициативному проекту №1</t>
  </si>
  <si>
    <t xml:space="preserve">000 1 17 15030 10 2001 150
</t>
  </si>
  <si>
    <t>инициативные платежи от юридических лиц по инициативному проекту №2</t>
  </si>
  <si>
    <t xml:space="preserve">000 1 17 15030 10 2002 150
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</si>
  <si>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</si>
  <si>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</si>
  <si>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</si>
  <si>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</si>
  <si>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</si>
  <si>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</si>
  <si>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</si>
  <si>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</si>
  <si>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</si>
  <si>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</si>
  <si>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>Дотации на выравнивание бюджетной обеспеченности поселений (за счет собственных доходов района)</t>
  </si>
  <si>
    <t>Дотации на выравнивание бюджетной обеспеченности поселений за счет субсидии на софинансирование расходных обязательств, возникающих при осуществлении полномочий органов местного самоуправления муниципальных районов по выравниванию уровня бюджетной обеспеченности поселений</t>
  </si>
  <si>
    <t>Дотации на выравнивание бюджетной обеспеченности поселений за счет субвенции на исполнение полномочий по расчету и предоставлению дотаций поселениям</t>
  </si>
  <si>
    <t xml:space="preserve"> Дотации бюджетам на поддержку мер по обеспечению сбалансированности бюджетов</t>
  </si>
  <si>
    <t>000 2 02 15002 00 0000 150</t>
  </si>
  <si>
    <t>Дотации бюджетам сельских поселений на поддержку мер по обеспечению сбалансированности бюджетов</t>
  </si>
  <si>
    <t>000 2 02 15002 10 0000 150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</si>
  <si>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</si>
  <si>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</si>
  <si>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Субсидия бюджетам на поддержку отрасли культуры</t>
  </si>
  <si>
    <t>000 2 02 25519 00 0000 150</t>
  </si>
  <si>
    <t>Субсидия бюджетам поселений на поддержку отрасли культуры</t>
  </si>
  <si>
    <t>000 2 02 25519 10 0000 150</t>
  </si>
  <si>
    <t>Субсидии бюджетам на софинансирование капитальных вложений в объекты муниципальной собственности</t>
  </si>
  <si>
    <t xml:space="preserve"> 000 2 02 20077 00 0000 150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</si>
  <si>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</si>
  <si>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 xml:space="preserve"> 000 2 02 20077 10 0000 150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</si>
  <si>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</si>
  <si>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</si>
  <si>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</si>
  <si>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000 2 02 25467 10 0000 150</t>
  </si>
  <si>
    <t>Субсидии бюджетам на реализацию программ формирования современной городской среды</t>
  </si>
  <si>
    <t>000 2 02 25555 00 0000 150</t>
  </si>
  <si>
    <t xml:space="preserve">Субсидии бюджетам сельских поселений на реализацию программ формирования современной городской среды
</t>
  </si>
  <si>
    <t>000 2 02 25555 10 0000 150</t>
  </si>
  <si>
    <t>Прочие субсидии</t>
  </si>
  <si>
    <t>000 2 02 29999 00 0000 150</t>
  </si>
  <si>
    <t>Прочие субсидии бюджетам сельских поселений</t>
  </si>
  <si>
    <t>000 2 02 29999 10 0000 150</t>
  </si>
  <si>
    <t>Субсидии бюджетам муниципальных образований на государственную финансовую поддержку доставки товаров  в населенные пункты Мурманской области с ограниченными сроками завоза грузов</t>
  </si>
  <si>
    <t xml:space="preserve"> 000 2 02 29999 10 0000 150</t>
  </si>
  <si>
    <t xml:space="preserve"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</t>
  </si>
  <si>
    <t>Субсидии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</si>
  <si>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</si>
  <si>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</si>
  <si>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Субсидии  муниципальным образованиям Мурманской области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</si>
  <si>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Софинансирование расходных обязательств муниципальных образований по планировке территорий, формированию (образованию) земельных участков, обеспечению их объектами коммунальной и дорожной инфраструктуры, в том числе для предоставления их на безвозмездной основе многодетным семьям</t>
  </si>
  <si>
    <t>Субсидии для предоставления социальных выплат многодетным семьям на возмещение части затрат при строительстве жилья на предоставленных на безвозмездной основе  земельных участках</t>
  </si>
  <si>
    <t>Субсидии бюджетам муниципальных образований на формирование электронного правительства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</si>
  <si>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</si>
  <si>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на реализацию инициативных проектов в муниципальных образованиях Мурманской области</t>
  </si>
  <si>
    <t xml:space="preserve"> 000 2 02 29999 10 9000 150</t>
  </si>
  <si>
    <t xml:space="preserve">Субвенции бюджетам бюджетной системы Российской Федерации </t>
  </si>
  <si>
    <t xml:space="preserve"> 000 2 02 30000 00 0000 150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</si>
  <si>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</si>
  <si>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</si>
  <si>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</si>
  <si>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</si>
  <si>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</si>
  <si>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</si>
  <si>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сельских поселений на выполнение передаваемых полномочий субъектов Российской Федерации</t>
  </si>
  <si>
    <t>000 2 02 30024 10 0000 150</t>
  </si>
  <si>
    <t>Субвенции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</si>
  <si>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</si>
  <si>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</si>
  <si>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</si>
  <si>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</si>
  <si>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</si>
  <si>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</si>
  <si>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</si>
  <si>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Иные межбюджетные трансферты бюджетам поселений на осуществление части полномочий по решению вопросов местного значения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</si>
  <si>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</si>
  <si>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в мае-декабре 2023 года (за счет средств резервного фонда Правительства Мурманской области)</t>
  </si>
  <si>
    <t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</si>
  <si>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>БЕЗВОЗМЕЗДНЫЕ ПОСТУПЛЕНИЯ ОТ НЕГОСУДАРСТВЕННЫХ ОРГАНИЗАЦИЙ</t>
  </si>
  <si>
    <t>000 2 04 00000 00 0000 000</t>
  </si>
  <si>
    <t xml:space="preserve">Прочие безвозмездные поступления от негосударственных организаций в бюджеты сельских поселений
</t>
  </si>
  <si>
    <t>000 2 04 05099 10 0000 150</t>
  </si>
  <si>
    <t>Прочие безвозмездные поступления от негосударственных организаций в бюджеты сельских поселений на реализацию проектов по поддержке местных инициатив</t>
  </si>
  <si>
    <t>000 2 04 05099 10 9000 150</t>
  </si>
  <si>
    <t>ПРОЧИЕ БЕЗВОЗМЕЗДНЫЕ ПОСТУПЛЕНИЯ</t>
  </si>
  <si>
    <t>000 2 07 00000 00 0000 000</t>
  </si>
  <si>
    <t>Прочие безвозмездные поступления в бюджеты сельских поселений</t>
  </si>
  <si>
    <t>000 2 07 05030 10 0000 150</t>
  </si>
  <si>
    <t>Прочие безвозмездные поступления в бюджеты сельских поселений на реализацию проектов по поддержке местных инициатив</t>
  </si>
  <si>
    <t>000 2 07 05030 10 9000 150</t>
  </si>
  <si>
    <t>ВСЕГО</t>
  </si>
  <si>
    <t>к  решению Совета депутатов сельского поселения Ловозеро
 Ловозерского района от 27.12.2022 года № 165
 "О бюджете муниципального образования 
сельское поселение Ловозеро Ловозерского района
на 2023 год и плановый период 2024 и 2025 годов"
(в редакциях решений от 29.05.2023 № 177, от 08.09.2023 № 181,
от 25.10.2023 № 9,  от 21.12.2023 № 20)</t>
  </si>
</sst>
</file>

<file path=xl/styles.xml><?xml version="1.0" encoding="utf-8"?>
<styleSheet xmlns="http://schemas.openxmlformats.org/spreadsheetml/2006/main">
  <numFmts count="3">
    <numFmt numFmtId="164" formatCode="#,##0.00000"/>
    <numFmt numFmtId="165" formatCode="0.00000"/>
    <numFmt numFmtId="166" formatCode="#,##0.000000"/>
  </numFmts>
  <fonts count="7">
    <font>
      <sz val="11"/>
      <name val="Calibri"/>
    </font>
    <font>
      <sz val="10"/>
      <name val="Arial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sz val="10"/>
      <color rgb="FF0000FF"/>
      <name val="Times New Roman"/>
    </font>
    <font>
      <sz val="9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9">
    <xf numFmtId="0" fontId="1" fillId="0" borderId="0" xfId="0" applyNumberFormat="1" applyFont="1"/>
    <xf numFmtId="0" fontId="2" fillId="0" borderId="0" xfId="0" applyNumberFormat="1" applyFont="1"/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/>
    <xf numFmtId="0" fontId="3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right"/>
    </xf>
    <xf numFmtId="0" fontId="3" fillId="0" borderId="2" xfId="0" applyNumberFormat="1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NumberFormat="1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right"/>
    </xf>
    <xf numFmtId="0" fontId="2" fillId="3" borderId="2" xfId="0" applyNumberFormat="1" applyFont="1" applyFill="1" applyBorder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right"/>
    </xf>
    <xf numFmtId="164" fontId="5" fillId="3" borderId="2" xfId="0" applyNumberFormat="1" applyFont="1" applyFill="1" applyBorder="1" applyAlignment="1">
      <alignment horizontal="right"/>
    </xf>
    <xf numFmtId="0" fontId="2" fillId="2" borderId="0" xfId="0" applyNumberFormat="1" applyFont="1" applyFill="1"/>
    <xf numFmtId="0" fontId="3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right"/>
    </xf>
    <xf numFmtId="0" fontId="2" fillId="2" borderId="2" xfId="0" applyNumberFormat="1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right"/>
    </xf>
    <xf numFmtId="0" fontId="3" fillId="2" borderId="2" xfId="0" applyNumberFormat="1" applyFont="1" applyFill="1" applyBorder="1" applyAlignment="1">
      <alignment horizontal="left" wrapText="1"/>
    </xf>
    <xf numFmtId="49" fontId="3" fillId="2" borderId="2" xfId="0" applyNumberFormat="1" applyFont="1" applyFill="1" applyBorder="1" applyAlignment="1">
      <alignment horizontal="center" wrapText="1"/>
    </xf>
    <xf numFmtId="49" fontId="3" fillId="2" borderId="2" xfId="0" applyNumberFormat="1" applyFont="1" applyFill="1" applyBorder="1" applyAlignment="1">
      <alignment horizontal="center"/>
    </xf>
    <xf numFmtId="0" fontId="2" fillId="0" borderId="2" xfId="0" applyNumberFormat="1" applyFont="1" applyBorder="1" applyAlignment="1">
      <alignment wrapText="1"/>
    </xf>
    <xf numFmtId="0" fontId="2" fillId="3" borderId="2" xfId="0" applyNumberFormat="1" applyFont="1" applyFill="1" applyBorder="1" applyAlignment="1">
      <alignment wrapText="1"/>
    </xf>
    <xf numFmtId="0" fontId="2" fillId="0" borderId="3" xfId="0" applyNumberFormat="1" applyFont="1" applyBorder="1" applyAlignment="1">
      <alignment horizontal="left" wrapText="1" indent="2"/>
    </xf>
    <xf numFmtId="49" fontId="2" fillId="0" borderId="4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horizontal="center" wrapText="1"/>
    </xf>
    <xf numFmtId="49" fontId="4" fillId="2" borderId="2" xfId="0" applyNumberFormat="1" applyFont="1" applyFill="1" applyBorder="1" applyAlignment="1">
      <alignment horizontal="center"/>
    </xf>
    <xf numFmtId="0" fontId="2" fillId="0" borderId="2" xfId="0" applyNumberFormat="1" applyFont="1" applyBorder="1" applyAlignment="1">
      <alignment horizontal="left" wrapText="1"/>
    </xf>
    <xf numFmtId="164" fontId="2" fillId="2" borderId="2" xfId="0" applyNumberFormat="1" applyFont="1" applyFill="1" applyBorder="1" applyAlignment="1">
      <alignment horizontal="right" vertical="top" wrapText="1"/>
    </xf>
    <xf numFmtId="0" fontId="2" fillId="2" borderId="2" xfId="0" applyNumberFormat="1" applyFont="1" applyFill="1" applyBorder="1" applyAlignment="1">
      <alignment vertical="center" wrapText="1"/>
    </xf>
    <xf numFmtId="0" fontId="2" fillId="3" borderId="2" xfId="0" applyNumberFormat="1" applyFont="1" applyFill="1" applyBorder="1" applyAlignment="1">
      <alignment horizontal="left" wrapText="1"/>
    </xf>
    <xf numFmtId="164" fontId="2" fillId="0" borderId="2" xfId="0" applyNumberFormat="1" applyFont="1" applyBorder="1" applyAlignment="1">
      <alignment horizontal="right" vertical="top" wrapText="1"/>
    </xf>
    <xf numFmtId="0" fontId="2" fillId="2" borderId="2" xfId="0" applyNumberFormat="1" applyFont="1" applyFill="1" applyBorder="1" applyAlignment="1">
      <alignment wrapText="1"/>
    </xf>
    <xf numFmtId="49" fontId="2" fillId="3" borderId="5" xfId="0" applyNumberFormat="1" applyFont="1" applyFill="1" applyBorder="1" applyAlignment="1">
      <alignment horizontal="center"/>
    </xf>
    <xf numFmtId="0" fontId="2" fillId="3" borderId="4" xfId="0" applyNumberFormat="1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0" fontId="5" fillId="3" borderId="2" xfId="0" applyNumberFormat="1" applyFont="1" applyFill="1" applyBorder="1" applyAlignment="1">
      <alignment horizontal="left" vertical="center" wrapText="1"/>
    </xf>
    <xf numFmtId="49" fontId="5" fillId="3" borderId="2" xfId="0" applyNumberFormat="1" applyFont="1" applyFill="1" applyBorder="1" applyAlignment="1">
      <alignment horizontal="center"/>
    </xf>
    <xf numFmtId="0" fontId="1" fillId="2" borderId="0" xfId="0" applyNumberFormat="1" applyFont="1" applyFill="1"/>
    <xf numFmtId="165" fontId="1" fillId="2" borderId="2" xfId="0" applyNumberFormat="1" applyFont="1" applyFill="1" applyBorder="1"/>
    <xf numFmtId="0" fontId="3" fillId="0" borderId="2" xfId="0" applyNumberFormat="1" applyFont="1" applyBorder="1"/>
    <xf numFmtId="164" fontId="3" fillId="0" borderId="2" xfId="0" applyNumberFormat="1" applyFont="1" applyBorder="1"/>
    <xf numFmtId="166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 vertical="center" wrapText="1"/>
    </xf>
    <xf numFmtId="0" fontId="3" fillId="2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141"/>
  <sheetViews>
    <sheetView tabSelected="1" topLeftCell="A135" workbookViewId="0">
      <selection activeCell="A3" sqref="A3:C3"/>
    </sheetView>
  </sheetViews>
  <sheetFormatPr defaultColWidth="9" defaultRowHeight="12.75" outlineLevelRow="1"/>
  <cols>
    <col min="1" max="1" width="55" style="1" customWidth="1"/>
    <col min="2" max="2" width="23.5703125" style="1" customWidth="1"/>
    <col min="3" max="3" width="12.7109375" style="2" customWidth="1"/>
    <col min="4" max="4" width="9" style="1" bestFit="1" customWidth="1"/>
    <col min="5" max="16384" width="9" style="1"/>
  </cols>
  <sheetData>
    <row r="1" spans="1:3">
      <c r="B1" s="56" t="s">
        <v>0</v>
      </c>
      <c r="C1" s="56"/>
    </row>
    <row r="2" spans="1:3" ht="102.75" customHeight="1">
      <c r="A2" s="57" t="s">
        <v>237</v>
      </c>
      <c r="B2" s="57"/>
      <c r="C2" s="57"/>
    </row>
    <row r="3" spans="1:3" ht="53.25" customHeight="1">
      <c r="A3" s="58" t="s">
        <v>1</v>
      </c>
      <c r="B3" s="58"/>
      <c r="C3" s="58"/>
    </row>
    <row r="4" spans="1:3">
      <c r="C4" s="3" t="s">
        <v>2</v>
      </c>
    </row>
    <row r="5" spans="1:3" s="4" customFormat="1" ht="38.25">
      <c r="A5" s="5" t="s">
        <v>3</v>
      </c>
      <c r="B5" s="6" t="s">
        <v>4</v>
      </c>
      <c r="C5" s="7" t="s">
        <v>5</v>
      </c>
    </row>
    <row r="6" spans="1:3">
      <c r="A6" s="8">
        <v>1</v>
      </c>
      <c r="B6" s="9" t="s">
        <v>6</v>
      </c>
      <c r="C6" s="10">
        <v>3</v>
      </c>
    </row>
    <row r="7" spans="1:3" s="11" customFormat="1">
      <c r="A7" s="12" t="s">
        <v>7</v>
      </c>
      <c r="B7" s="13" t="s">
        <v>8</v>
      </c>
      <c r="C7" s="14">
        <f>C8+C45+C71*0</f>
        <v>7087.3428199999998</v>
      </c>
    </row>
    <row r="8" spans="1:3">
      <c r="A8" s="15" t="s">
        <v>9</v>
      </c>
      <c r="B8" s="16"/>
      <c r="C8" s="14">
        <f>C9+C20+C32</f>
        <v>6311.8128200000001</v>
      </c>
    </row>
    <row r="9" spans="1:3">
      <c r="A9" s="12" t="s">
        <v>10</v>
      </c>
      <c r="B9" s="16" t="s">
        <v>11</v>
      </c>
      <c r="C9" s="14">
        <f>C10</f>
        <v>1600.1020000000001</v>
      </c>
    </row>
    <row r="10" spans="1:3">
      <c r="A10" s="17" t="s">
        <v>12</v>
      </c>
      <c r="B10" s="9" t="s">
        <v>13</v>
      </c>
      <c r="C10" s="18">
        <f>C11+C12+C13+C14</f>
        <v>1600.1020000000001</v>
      </c>
    </row>
    <row r="11" spans="1:3" ht="63.75">
      <c r="A11" s="19" t="s">
        <v>14</v>
      </c>
      <c r="B11" s="20" t="s">
        <v>15</v>
      </c>
      <c r="C11" s="21">
        <f>1614.226-5.20876+5.054*0-25.71524</f>
        <v>1583.3020000000001</v>
      </c>
    </row>
    <row r="12" spans="1:3" ht="89.25" hidden="1" outlineLevel="1">
      <c r="A12" s="19" t="s">
        <v>16</v>
      </c>
      <c r="B12" s="20" t="s">
        <v>17</v>
      </c>
      <c r="C12" s="21">
        <f>0.296*0</f>
        <v>0</v>
      </c>
    </row>
    <row r="13" spans="1:3" ht="38.25" collapsed="1">
      <c r="A13" s="19" t="s">
        <v>18</v>
      </c>
      <c r="B13" s="20" t="s">
        <v>19</v>
      </c>
      <c r="C13" s="21">
        <v>16.8</v>
      </c>
    </row>
    <row r="14" spans="1:3" ht="115.5" hidden="1" customHeight="1" outlineLevel="1">
      <c r="A14" s="19" t="s">
        <v>20</v>
      </c>
      <c r="B14" s="20" t="s">
        <v>21</v>
      </c>
      <c r="C14" s="21">
        <f>5.20876*0</f>
        <v>0</v>
      </c>
    </row>
    <row r="15" spans="1:3" ht="25.5" hidden="1" outlineLevel="1">
      <c r="A15" s="17" t="s">
        <v>22</v>
      </c>
      <c r="B15" s="9" t="s">
        <v>23</v>
      </c>
      <c r="C15" s="18">
        <v>0</v>
      </c>
    </row>
    <row r="16" spans="1:3" ht="63.75" hidden="1" outlineLevel="1">
      <c r="A16" s="17" t="s">
        <v>24</v>
      </c>
      <c r="B16" s="9" t="s">
        <v>25</v>
      </c>
      <c r="C16" s="18">
        <v>0</v>
      </c>
    </row>
    <row r="17" spans="1:3" ht="76.5" hidden="1" outlineLevel="1">
      <c r="A17" s="17" t="s">
        <v>26</v>
      </c>
      <c r="B17" s="9" t="s">
        <v>27</v>
      </c>
      <c r="C17" s="18">
        <v>0</v>
      </c>
    </row>
    <row r="18" spans="1:3" ht="63.75" hidden="1" outlineLevel="1">
      <c r="A18" s="17" t="s">
        <v>28</v>
      </c>
      <c r="B18" s="9" t="s">
        <v>29</v>
      </c>
      <c r="C18" s="18">
        <v>0</v>
      </c>
    </row>
    <row r="19" spans="1:3" ht="63.75" hidden="1" outlineLevel="1">
      <c r="A19" s="17" t="s">
        <v>30</v>
      </c>
      <c r="B19" s="9" t="s">
        <v>31</v>
      </c>
      <c r="C19" s="18">
        <v>0</v>
      </c>
    </row>
    <row r="20" spans="1:3" collapsed="1">
      <c r="A20" s="12" t="s">
        <v>32</v>
      </c>
      <c r="B20" s="16" t="s">
        <v>33</v>
      </c>
      <c r="C20" s="14">
        <f>C21+C29</f>
        <v>3512.7108200000002</v>
      </c>
    </row>
    <row r="21" spans="1:3" ht="25.5">
      <c r="A21" s="17" t="s">
        <v>34</v>
      </c>
      <c r="B21" s="9" t="s">
        <v>35</v>
      </c>
      <c r="C21" s="18">
        <f>C22+C25</f>
        <v>2034.26</v>
      </c>
    </row>
    <row r="22" spans="1:3" ht="25.5">
      <c r="A22" s="17" t="s">
        <v>36</v>
      </c>
      <c r="B22" s="9" t="s">
        <v>37</v>
      </c>
      <c r="C22" s="18">
        <f>C23+C24</f>
        <v>1308.56</v>
      </c>
    </row>
    <row r="23" spans="1:3" ht="25.5">
      <c r="A23" s="19" t="s">
        <v>36</v>
      </c>
      <c r="B23" s="20" t="s">
        <v>38</v>
      </c>
      <c r="C23" s="21">
        <f>1900+550-239.52-139-170.42-477.5-115</f>
        <v>1308.56</v>
      </c>
    </row>
    <row r="24" spans="1:3" ht="25.5" hidden="1" outlineLevel="1">
      <c r="A24" s="19" t="s">
        <v>39</v>
      </c>
      <c r="B24" s="20" t="s">
        <v>40</v>
      </c>
      <c r="C24" s="22">
        <v>0</v>
      </c>
    </row>
    <row r="25" spans="1:3" ht="38.25" collapsed="1">
      <c r="A25" s="17" t="s">
        <v>41</v>
      </c>
      <c r="B25" s="9" t="s">
        <v>42</v>
      </c>
      <c r="C25" s="18">
        <f>C26</f>
        <v>725.7</v>
      </c>
    </row>
    <row r="26" spans="1:3" ht="38.25">
      <c r="A26" s="19" t="s">
        <v>41</v>
      </c>
      <c r="B26" s="20" t="s">
        <v>43</v>
      </c>
      <c r="C26" s="21">
        <f>800-74.3</f>
        <v>725.7</v>
      </c>
    </row>
    <row r="27" spans="1:3" ht="38.25" hidden="1" outlineLevel="1">
      <c r="A27" s="17" t="s">
        <v>44</v>
      </c>
      <c r="B27" s="9" t="s">
        <v>45</v>
      </c>
      <c r="C27" s="18">
        <v>0</v>
      </c>
    </row>
    <row r="28" spans="1:3" ht="25.5" hidden="1" outlineLevel="1">
      <c r="A28" s="17" t="s">
        <v>46</v>
      </c>
      <c r="B28" s="9" t="s">
        <v>47</v>
      </c>
      <c r="C28" s="18">
        <v>0</v>
      </c>
    </row>
    <row r="29" spans="1:3" collapsed="1">
      <c r="A29" s="17" t="s">
        <v>48</v>
      </c>
      <c r="B29" s="9" t="s">
        <v>49</v>
      </c>
      <c r="C29" s="18">
        <f>C31</f>
        <v>1478.45082</v>
      </c>
    </row>
    <row r="30" spans="1:3" ht="25.5" hidden="1" outlineLevel="1">
      <c r="A30" s="17" t="s">
        <v>50</v>
      </c>
      <c r="B30" s="9" t="s">
        <v>51</v>
      </c>
      <c r="C30" s="18">
        <v>0</v>
      </c>
    </row>
    <row r="31" spans="1:3" collapsed="1">
      <c r="A31" s="19" t="s">
        <v>48</v>
      </c>
      <c r="B31" s="20" t="s">
        <v>52</v>
      </c>
      <c r="C31" s="21">
        <v>1478.45082</v>
      </c>
    </row>
    <row r="32" spans="1:3">
      <c r="A32" s="12" t="s">
        <v>53</v>
      </c>
      <c r="B32" s="16" t="s">
        <v>54</v>
      </c>
      <c r="C32" s="14">
        <f>C33+C35</f>
        <v>1199</v>
      </c>
    </row>
    <row r="33" spans="1:3">
      <c r="A33" s="17" t="s">
        <v>55</v>
      </c>
      <c r="B33" s="9" t="s">
        <v>56</v>
      </c>
      <c r="C33" s="18">
        <f>C34</f>
        <v>589</v>
      </c>
    </row>
    <row r="34" spans="1:3" ht="38.25">
      <c r="A34" s="19" t="s">
        <v>57</v>
      </c>
      <c r="B34" s="20" t="s">
        <v>58</v>
      </c>
      <c r="C34" s="21">
        <f>450+139</f>
        <v>589</v>
      </c>
    </row>
    <row r="35" spans="1:3">
      <c r="A35" s="17" t="s">
        <v>59</v>
      </c>
      <c r="B35" s="9" t="s">
        <v>60</v>
      </c>
      <c r="C35" s="18">
        <f>C36+C38</f>
        <v>610</v>
      </c>
    </row>
    <row r="36" spans="1:3" ht="25.5">
      <c r="A36" s="17" t="s">
        <v>61</v>
      </c>
      <c r="B36" s="9" t="s">
        <v>62</v>
      </c>
      <c r="C36" s="18">
        <f>C37</f>
        <v>420</v>
      </c>
    </row>
    <row r="37" spans="1:3" ht="25.5">
      <c r="A37" s="19" t="s">
        <v>61</v>
      </c>
      <c r="B37" s="20" t="s">
        <v>63</v>
      </c>
      <c r="C37" s="21">
        <v>420</v>
      </c>
    </row>
    <row r="38" spans="1:3" ht="25.5">
      <c r="A38" s="17" t="s">
        <v>64</v>
      </c>
      <c r="B38" s="9" t="s">
        <v>65</v>
      </c>
      <c r="C38" s="18">
        <f>C39</f>
        <v>190</v>
      </c>
    </row>
    <row r="39" spans="1:3" s="23" customFormat="1" ht="25.5">
      <c r="A39" s="19" t="s">
        <v>64</v>
      </c>
      <c r="B39" s="20" t="s">
        <v>66</v>
      </c>
      <c r="C39" s="21">
        <f>177+13</f>
        <v>190</v>
      </c>
    </row>
    <row r="40" spans="1:3" s="23" customFormat="1" ht="38.25" hidden="1" outlineLevel="1">
      <c r="A40" s="24" t="s">
        <v>67</v>
      </c>
      <c r="B40" s="25" t="s">
        <v>68</v>
      </c>
      <c r="C40" s="26">
        <v>0</v>
      </c>
    </row>
    <row r="41" spans="1:3" s="23" customFormat="1" hidden="1" outlineLevel="1">
      <c r="A41" s="27" t="s">
        <v>69</v>
      </c>
      <c r="B41" s="25" t="s">
        <v>70</v>
      </c>
      <c r="C41" s="28">
        <v>0</v>
      </c>
    </row>
    <row r="42" spans="1:3" s="23" customFormat="1" ht="25.5" hidden="1" outlineLevel="1">
      <c r="A42" s="27" t="s">
        <v>71</v>
      </c>
      <c r="B42" s="25" t="s">
        <v>72</v>
      </c>
      <c r="C42" s="28"/>
    </row>
    <row r="43" spans="1:3" s="23" customFormat="1" ht="25.5" hidden="1" outlineLevel="1">
      <c r="A43" s="27" t="s">
        <v>73</v>
      </c>
      <c r="B43" s="25" t="s">
        <v>74</v>
      </c>
      <c r="C43" s="28">
        <v>0</v>
      </c>
    </row>
    <row r="44" spans="1:3" s="23" customFormat="1" ht="25.5" hidden="1" outlineLevel="1">
      <c r="A44" s="27" t="s">
        <v>75</v>
      </c>
      <c r="B44" s="25" t="s">
        <v>76</v>
      </c>
      <c r="C44" s="28">
        <v>0</v>
      </c>
    </row>
    <row r="45" spans="1:3" s="23" customFormat="1" collapsed="1">
      <c r="A45" s="29" t="s">
        <v>77</v>
      </c>
      <c r="B45" s="30"/>
      <c r="C45" s="26">
        <f>C46+C59+C55+C71</f>
        <v>775.53</v>
      </c>
    </row>
    <row r="46" spans="1:3" s="23" customFormat="1" ht="38.25">
      <c r="A46" s="24" t="s">
        <v>78</v>
      </c>
      <c r="B46" s="31" t="s">
        <v>79</v>
      </c>
      <c r="C46" s="26">
        <f>C47</f>
        <v>645.4</v>
      </c>
    </row>
    <row r="47" spans="1:3" ht="76.5">
      <c r="A47" s="17" t="s">
        <v>80</v>
      </c>
      <c r="B47" s="9" t="s">
        <v>81</v>
      </c>
      <c r="C47" s="18">
        <f>C50</f>
        <v>645.4</v>
      </c>
    </row>
    <row r="48" spans="1:3" ht="51" hidden="1" outlineLevel="1">
      <c r="A48" s="17" t="s">
        <v>82</v>
      </c>
      <c r="B48" s="9" t="s">
        <v>83</v>
      </c>
      <c r="C48" s="18">
        <v>0</v>
      </c>
    </row>
    <row r="49" spans="1:3" ht="63.75" hidden="1" outlineLevel="1">
      <c r="A49" s="17" t="s">
        <v>84</v>
      </c>
      <c r="B49" s="9" t="s">
        <v>85</v>
      </c>
      <c r="C49" s="18">
        <v>0</v>
      </c>
    </row>
    <row r="50" spans="1:3" ht="63.75" collapsed="1">
      <c r="A50" s="17" t="s">
        <v>86</v>
      </c>
      <c r="B50" s="9" t="s">
        <v>87</v>
      </c>
      <c r="C50" s="18">
        <f>C51</f>
        <v>645.4</v>
      </c>
    </row>
    <row r="51" spans="1:3" ht="63.75">
      <c r="A51" s="19" t="s">
        <v>88</v>
      </c>
      <c r="B51" s="20" t="s">
        <v>89</v>
      </c>
      <c r="C51" s="21">
        <v>645.4</v>
      </c>
    </row>
    <row r="52" spans="1:3" ht="63.75" hidden="1" outlineLevel="1">
      <c r="A52" s="17" t="s">
        <v>90</v>
      </c>
      <c r="B52" s="9" t="s">
        <v>91</v>
      </c>
      <c r="C52" s="18">
        <v>0</v>
      </c>
    </row>
    <row r="53" spans="1:3" ht="63.75" hidden="1" outlineLevel="1">
      <c r="A53" s="17" t="s">
        <v>92</v>
      </c>
      <c r="B53" s="9" t="s">
        <v>93</v>
      </c>
      <c r="C53" s="18">
        <v>0</v>
      </c>
    </row>
    <row r="54" spans="1:3" ht="63.75" hidden="1" outlineLevel="1">
      <c r="A54" s="17" t="s">
        <v>94</v>
      </c>
      <c r="B54" s="9" t="s">
        <v>95</v>
      </c>
      <c r="C54" s="18">
        <v>0</v>
      </c>
    </row>
    <row r="55" spans="1:3" ht="25.5" hidden="1" outlineLevel="1">
      <c r="A55" s="24" t="s">
        <v>96</v>
      </c>
      <c r="B55" s="31" t="s">
        <v>97</v>
      </c>
      <c r="C55" s="26">
        <f>C56</f>
        <v>0</v>
      </c>
    </row>
    <row r="56" spans="1:3" hidden="1" outlineLevel="1">
      <c r="A56" s="32" t="s">
        <v>98</v>
      </c>
      <c r="B56" s="9" t="s">
        <v>99</v>
      </c>
      <c r="C56" s="18">
        <f>C57</f>
        <v>0</v>
      </c>
    </row>
    <row r="57" spans="1:3" hidden="1" outlineLevel="1">
      <c r="A57" s="32" t="s">
        <v>100</v>
      </c>
      <c r="B57" s="9" t="s">
        <v>101</v>
      </c>
      <c r="C57" s="18">
        <f>C58</f>
        <v>0</v>
      </c>
    </row>
    <row r="58" spans="1:3" ht="25.5" hidden="1" outlineLevel="1">
      <c r="A58" s="33" t="s">
        <v>102</v>
      </c>
      <c r="B58" s="20" t="s">
        <v>103</v>
      </c>
      <c r="C58" s="21">
        <v>0</v>
      </c>
    </row>
    <row r="59" spans="1:3" ht="25.5" hidden="1" outlineLevel="1">
      <c r="A59" s="12" t="s">
        <v>104</v>
      </c>
      <c r="B59" s="16" t="s">
        <v>105</v>
      </c>
      <c r="C59" s="14">
        <f>C60</f>
        <v>0</v>
      </c>
    </row>
    <row r="60" spans="1:3" ht="63.75" hidden="1" outlineLevel="1">
      <c r="A60" s="17" t="s">
        <v>106</v>
      </c>
      <c r="B60" s="9" t="s">
        <v>107</v>
      </c>
      <c r="C60" s="18">
        <f>C61</f>
        <v>0</v>
      </c>
    </row>
    <row r="61" spans="1:3" ht="76.5" hidden="1" outlineLevel="1">
      <c r="A61" s="17" t="s">
        <v>108</v>
      </c>
      <c r="B61" s="9" t="s">
        <v>109</v>
      </c>
      <c r="C61" s="18">
        <f>C62</f>
        <v>0</v>
      </c>
    </row>
    <row r="62" spans="1:3" s="23" customFormat="1" ht="89.25" hidden="1" outlineLevel="1">
      <c r="A62" s="19" t="s">
        <v>110</v>
      </c>
      <c r="B62" s="20" t="s">
        <v>111</v>
      </c>
      <c r="C62" s="21">
        <f>145.55817*0</f>
        <v>0</v>
      </c>
    </row>
    <row r="63" spans="1:3" ht="51" hidden="1" outlineLevel="1">
      <c r="A63" s="17" t="s">
        <v>112</v>
      </c>
      <c r="B63" s="9" t="s">
        <v>113</v>
      </c>
      <c r="C63" s="18">
        <v>0</v>
      </c>
    </row>
    <row r="64" spans="1:3" ht="25.5" hidden="1" outlineLevel="1">
      <c r="A64" s="17" t="s">
        <v>114</v>
      </c>
      <c r="B64" s="9" t="s">
        <v>115</v>
      </c>
      <c r="C64" s="18">
        <v>0</v>
      </c>
    </row>
    <row r="65" spans="1:3" ht="38.25" hidden="1" outlineLevel="1">
      <c r="A65" s="17" t="s">
        <v>116</v>
      </c>
      <c r="B65" s="9" t="s">
        <v>117</v>
      </c>
      <c r="C65" s="18">
        <v>0</v>
      </c>
    </row>
    <row r="66" spans="1:3" hidden="1" outlineLevel="1">
      <c r="A66" s="12" t="s">
        <v>118</v>
      </c>
      <c r="B66" s="9" t="s">
        <v>119</v>
      </c>
      <c r="C66" s="14">
        <v>0</v>
      </c>
    </row>
    <row r="67" spans="1:3" ht="51" hidden="1" outlineLevel="1">
      <c r="A67" s="34" t="s">
        <v>120</v>
      </c>
      <c r="B67" s="35" t="s">
        <v>121</v>
      </c>
      <c r="C67" s="18">
        <v>0</v>
      </c>
    </row>
    <row r="68" spans="1:3" ht="63.75" hidden="1" outlineLevel="1">
      <c r="A68" s="34" t="s">
        <v>122</v>
      </c>
      <c r="B68" s="35" t="s">
        <v>123</v>
      </c>
      <c r="C68" s="18">
        <v>0</v>
      </c>
    </row>
    <row r="69" spans="1:3" ht="25.5" hidden="1" outlineLevel="1">
      <c r="A69" s="36" t="s">
        <v>124</v>
      </c>
      <c r="B69" s="35" t="s">
        <v>125</v>
      </c>
      <c r="C69" s="18">
        <v>0</v>
      </c>
    </row>
    <row r="70" spans="1:3" ht="38.25" hidden="1" outlineLevel="1">
      <c r="A70" s="36" t="s">
        <v>126</v>
      </c>
      <c r="B70" s="35" t="s">
        <v>127</v>
      </c>
      <c r="C70" s="18">
        <v>0</v>
      </c>
    </row>
    <row r="71" spans="1:3" collapsed="1">
      <c r="A71" s="12" t="s">
        <v>128</v>
      </c>
      <c r="B71" s="16" t="s">
        <v>129</v>
      </c>
      <c r="C71" s="14">
        <f>C76</f>
        <v>130.13</v>
      </c>
    </row>
    <row r="72" spans="1:3" hidden="1" outlineLevel="1">
      <c r="A72" s="17" t="s">
        <v>130</v>
      </c>
      <c r="B72" s="9" t="s">
        <v>131</v>
      </c>
      <c r="C72" s="18"/>
    </row>
    <row r="73" spans="1:3" hidden="1" outlineLevel="1">
      <c r="A73" s="17" t="s">
        <v>132</v>
      </c>
      <c r="B73" s="9" t="s">
        <v>133</v>
      </c>
      <c r="C73" s="18"/>
    </row>
    <row r="74" spans="1:3" hidden="1" outlineLevel="1">
      <c r="A74" s="17" t="s">
        <v>134</v>
      </c>
      <c r="B74" s="9" t="s">
        <v>135</v>
      </c>
      <c r="C74" s="18">
        <v>0</v>
      </c>
    </row>
    <row r="75" spans="1:3" hidden="1" outlineLevel="1">
      <c r="A75" s="17" t="s">
        <v>136</v>
      </c>
      <c r="B75" s="9" t="s">
        <v>137</v>
      </c>
      <c r="C75" s="18">
        <v>0</v>
      </c>
    </row>
    <row r="76" spans="1:3" ht="38.25" collapsed="1">
      <c r="A76" s="12" t="s">
        <v>138</v>
      </c>
      <c r="B76" s="37" t="s">
        <v>139</v>
      </c>
      <c r="C76" s="14">
        <f>C77</f>
        <v>130.13</v>
      </c>
    </row>
    <row r="77" spans="1:3" ht="38.25">
      <c r="A77" s="12" t="s">
        <v>140</v>
      </c>
      <c r="B77" s="37" t="s">
        <v>141</v>
      </c>
      <c r="C77" s="14">
        <f>SUM(C78:C81)</f>
        <v>130.13</v>
      </c>
    </row>
    <row r="78" spans="1:3" ht="25.5">
      <c r="A78" s="19" t="s">
        <v>142</v>
      </c>
      <c r="B78" s="20" t="s">
        <v>143</v>
      </c>
      <c r="C78" s="21">
        <v>90.13</v>
      </c>
    </row>
    <row r="79" spans="1:3" ht="25.5" hidden="1" outlineLevel="1">
      <c r="A79" s="19" t="s">
        <v>144</v>
      </c>
      <c r="B79" s="20" t="s">
        <v>145</v>
      </c>
      <c r="C79" s="21">
        <v>0</v>
      </c>
    </row>
    <row r="80" spans="1:3" ht="25.5" collapsed="1">
      <c r="A80" s="19" t="s">
        <v>146</v>
      </c>
      <c r="B80" s="20" t="s">
        <v>147</v>
      </c>
      <c r="C80" s="21">
        <v>40</v>
      </c>
    </row>
    <row r="81" spans="1:3" ht="25.5" hidden="1" outlineLevel="1">
      <c r="A81" s="19" t="s">
        <v>148</v>
      </c>
      <c r="B81" s="20" t="s">
        <v>149</v>
      </c>
      <c r="C81" s="21">
        <v>0</v>
      </c>
    </row>
    <row r="82" spans="1:3" s="23" customFormat="1" collapsed="1">
      <c r="A82" s="24" t="s">
        <v>150</v>
      </c>
      <c r="B82" s="38" t="s">
        <v>151</v>
      </c>
      <c r="C82" s="26">
        <f>C83+C129+C132</f>
        <v>71947.111239999998</v>
      </c>
    </row>
    <row r="83" spans="1:3" ht="38.25">
      <c r="A83" s="15" t="s">
        <v>152</v>
      </c>
      <c r="B83" s="16" t="s">
        <v>153</v>
      </c>
      <c r="C83" s="26">
        <f>C84+C92+C114+C121</f>
        <v>71947.111239999998</v>
      </c>
    </row>
    <row r="84" spans="1:3" ht="25.5">
      <c r="A84" s="15" t="s">
        <v>154</v>
      </c>
      <c r="B84" s="13" t="s">
        <v>155</v>
      </c>
      <c r="C84" s="14">
        <f>C85+C90</f>
        <v>17309.004999999997</v>
      </c>
    </row>
    <row r="85" spans="1:3">
      <c r="A85" s="39" t="s">
        <v>156</v>
      </c>
      <c r="B85" s="9" t="s">
        <v>157</v>
      </c>
      <c r="C85" s="18">
        <f>C86</f>
        <v>17309.004999999997</v>
      </c>
    </row>
    <row r="86" spans="1:3" ht="38.25">
      <c r="A86" s="17" t="s">
        <v>158</v>
      </c>
      <c r="B86" s="9" t="s">
        <v>159</v>
      </c>
      <c r="C86" s="18">
        <f>C87+C88+C89</f>
        <v>17309.004999999997</v>
      </c>
    </row>
    <row r="87" spans="1:3" ht="25.5">
      <c r="A87" s="19" t="s">
        <v>160</v>
      </c>
      <c r="B87" s="20" t="s">
        <v>159</v>
      </c>
      <c r="C87" s="21">
        <f>394.719+6352.429</f>
        <v>6747.1480000000001</v>
      </c>
    </row>
    <row r="88" spans="1:3" ht="63.75">
      <c r="A88" s="19" t="s">
        <v>161</v>
      </c>
      <c r="B88" s="20" t="s">
        <v>159</v>
      </c>
      <c r="C88" s="21">
        <v>7499.652</v>
      </c>
    </row>
    <row r="89" spans="1:3" ht="38.25">
      <c r="A89" s="19" t="s">
        <v>162</v>
      </c>
      <c r="B89" s="20" t="s">
        <v>159</v>
      </c>
      <c r="C89" s="21">
        <v>3062.2049999999999</v>
      </c>
    </row>
    <row r="90" spans="1:3" ht="25.5" hidden="1" outlineLevel="1">
      <c r="A90" s="17" t="s">
        <v>163</v>
      </c>
      <c r="B90" s="9" t="s">
        <v>164</v>
      </c>
      <c r="C90" s="40">
        <f>C91</f>
        <v>0</v>
      </c>
    </row>
    <row r="91" spans="1:3" ht="25.5" hidden="1" outlineLevel="1">
      <c r="A91" s="19" t="s">
        <v>165</v>
      </c>
      <c r="B91" s="20" t="s">
        <v>166</v>
      </c>
      <c r="C91" s="21">
        <v>0</v>
      </c>
    </row>
    <row r="92" spans="1:3" ht="25.5" collapsed="1">
      <c r="A92" s="15" t="s">
        <v>167</v>
      </c>
      <c r="B92" s="13" t="s">
        <v>168</v>
      </c>
      <c r="C92" s="26">
        <f>C97+C95+C99+C101</f>
        <v>43307.420630000001</v>
      </c>
    </row>
    <row r="93" spans="1:3" hidden="1" outlineLevel="1">
      <c r="A93" s="17" t="s">
        <v>169</v>
      </c>
      <c r="B93" s="9" t="s">
        <v>170</v>
      </c>
      <c r="C93" s="18">
        <v>0</v>
      </c>
    </row>
    <row r="94" spans="1:3" hidden="1" outlineLevel="1">
      <c r="A94" s="17" t="s">
        <v>171</v>
      </c>
      <c r="B94" s="9" t="s">
        <v>172</v>
      </c>
      <c r="C94" s="18">
        <v>0</v>
      </c>
    </row>
    <row r="95" spans="1:3" ht="25.5" hidden="1" outlineLevel="1">
      <c r="A95" s="17" t="s">
        <v>173</v>
      </c>
      <c r="B95" s="9" t="s">
        <v>174</v>
      </c>
      <c r="C95" s="18">
        <f>C96</f>
        <v>0</v>
      </c>
    </row>
    <row r="96" spans="1:3" ht="25.5" hidden="1" outlineLevel="1">
      <c r="A96" s="17" t="s">
        <v>175</v>
      </c>
      <c r="B96" s="9" t="s">
        <v>176</v>
      </c>
      <c r="C96" s="18">
        <f>5135.06666-5135.06666</f>
        <v>0</v>
      </c>
    </row>
    <row r="97" spans="1:3" s="23" customFormat="1" ht="38.25" hidden="1" outlineLevel="1">
      <c r="A97" s="41" t="s">
        <v>177</v>
      </c>
      <c r="B97" s="25" t="s">
        <v>178</v>
      </c>
      <c r="C97" s="28">
        <f>C98</f>
        <v>0</v>
      </c>
    </row>
    <row r="98" spans="1:3" s="23" customFormat="1" ht="51" hidden="1" outlineLevel="1">
      <c r="A98" s="42" t="s">
        <v>179</v>
      </c>
      <c r="B98" s="20" t="s">
        <v>180</v>
      </c>
      <c r="C98" s="21">
        <f>1140.339*0</f>
        <v>0</v>
      </c>
    </row>
    <row r="99" spans="1:3" ht="25.5" hidden="1" outlineLevel="1">
      <c r="A99" s="32" t="s">
        <v>181</v>
      </c>
      <c r="B99" s="9" t="s">
        <v>182</v>
      </c>
      <c r="C99" s="43">
        <f>C100</f>
        <v>0</v>
      </c>
    </row>
    <row r="100" spans="1:3" s="23" customFormat="1" ht="38.25" hidden="1" outlineLevel="1">
      <c r="A100" s="44" t="s">
        <v>183</v>
      </c>
      <c r="B100" s="25" t="s">
        <v>184</v>
      </c>
      <c r="C100" s="40">
        <v>0</v>
      </c>
    </row>
    <row r="101" spans="1:3" collapsed="1">
      <c r="A101" s="17" t="s">
        <v>185</v>
      </c>
      <c r="B101" s="9" t="s">
        <v>186</v>
      </c>
      <c r="C101" s="18">
        <f>C102+C113</f>
        <v>43307.420630000001</v>
      </c>
    </row>
    <row r="102" spans="1:3">
      <c r="A102" s="17" t="s">
        <v>187</v>
      </c>
      <c r="B102" s="9" t="s">
        <v>188</v>
      </c>
      <c r="C102" s="18">
        <f>SUM(C103:C112)</f>
        <v>42332.680630000003</v>
      </c>
    </row>
    <row r="103" spans="1:3" ht="51">
      <c r="A103" s="33" t="s">
        <v>189</v>
      </c>
      <c r="B103" s="45" t="s">
        <v>190</v>
      </c>
      <c r="C103" s="21">
        <f>14787.7+2859.89555</f>
        <v>17647.595550000002</v>
      </c>
    </row>
    <row r="104" spans="1:3" s="23" customFormat="1" ht="51">
      <c r="A104" s="46" t="s">
        <v>191</v>
      </c>
      <c r="B104" s="45" t="s">
        <v>190</v>
      </c>
      <c r="C104" s="21">
        <v>18746</v>
      </c>
    </row>
    <row r="105" spans="1:3" s="23" customFormat="1" ht="38.25">
      <c r="A105" s="19" t="s">
        <v>192</v>
      </c>
      <c r="B105" s="45" t="s">
        <v>190</v>
      </c>
      <c r="C105" s="21">
        <f>30.3316+4.2161</f>
        <v>34.547699999999999</v>
      </c>
    </row>
    <row r="106" spans="1:3" s="23" customFormat="1" ht="51">
      <c r="A106" s="19" t="s">
        <v>193</v>
      </c>
      <c r="B106" s="45" t="s">
        <v>190</v>
      </c>
      <c r="C106" s="21">
        <f>5651155.75/1000-0.76937</f>
        <v>5650.3863799999999</v>
      </c>
    </row>
    <row r="107" spans="1:3" s="23" customFormat="1" ht="38.25" hidden="1" outlineLevel="1">
      <c r="A107" s="19" t="s">
        <v>194</v>
      </c>
      <c r="B107" s="45" t="s">
        <v>190</v>
      </c>
      <c r="C107" s="21">
        <v>0</v>
      </c>
    </row>
    <row r="108" spans="1:3" s="23" customFormat="1" ht="63.75" collapsed="1">
      <c r="A108" s="19" t="s">
        <v>195</v>
      </c>
      <c r="B108" s="45" t="s">
        <v>190</v>
      </c>
      <c r="C108" s="21">
        <f>254151/1000</f>
        <v>254.15100000000001</v>
      </c>
    </row>
    <row r="109" spans="1:3" s="23" customFormat="1" ht="76.5" hidden="1" outlineLevel="1">
      <c r="A109" s="27" t="s">
        <v>196</v>
      </c>
      <c r="B109" s="47" t="s">
        <v>190</v>
      </c>
      <c r="C109" s="28">
        <v>0</v>
      </c>
    </row>
    <row r="110" spans="1:3" s="23" customFormat="1" ht="38.25" hidden="1" outlineLevel="1">
      <c r="A110" s="27" t="s">
        <v>197</v>
      </c>
      <c r="B110" s="47" t="s">
        <v>190</v>
      </c>
      <c r="C110" s="28">
        <v>0</v>
      </c>
    </row>
    <row r="111" spans="1:3" s="23" customFormat="1" ht="25.5" hidden="1" outlineLevel="1">
      <c r="A111" s="27" t="s">
        <v>198</v>
      </c>
      <c r="B111" s="47" t="s">
        <v>190</v>
      </c>
      <c r="C111" s="28">
        <v>0</v>
      </c>
    </row>
    <row r="112" spans="1:3" s="23" customFormat="1" ht="38.25" hidden="1" outlineLevel="1">
      <c r="A112" s="27" t="s">
        <v>199</v>
      </c>
      <c r="B112" s="47" t="s">
        <v>190</v>
      </c>
      <c r="C112" s="28">
        <v>0</v>
      </c>
    </row>
    <row r="113" spans="1:3" s="23" customFormat="1" ht="25.5" collapsed="1">
      <c r="A113" s="19" t="s">
        <v>200</v>
      </c>
      <c r="B113" s="20" t="s">
        <v>201</v>
      </c>
      <c r="C113" s="21">
        <f>974740/1000</f>
        <v>974.74</v>
      </c>
    </row>
    <row r="114" spans="1:3" s="11" customFormat="1" ht="25.5">
      <c r="A114" s="12" t="s">
        <v>202</v>
      </c>
      <c r="B114" s="13" t="s">
        <v>203</v>
      </c>
      <c r="C114" s="14">
        <f>C115+C117</f>
        <v>1117.4106099999999</v>
      </c>
    </row>
    <row r="115" spans="1:3" ht="38.25">
      <c r="A115" s="17" t="s">
        <v>204</v>
      </c>
      <c r="B115" s="9" t="s">
        <v>205</v>
      </c>
      <c r="C115" s="18">
        <f>C116</f>
        <v>641.77660999999989</v>
      </c>
    </row>
    <row r="116" spans="1:3" s="23" customFormat="1" ht="51">
      <c r="A116" s="19" t="s">
        <v>206</v>
      </c>
      <c r="B116" s="20" t="s">
        <v>207</v>
      </c>
      <c r="C116" s="21">
        <f>625.3014+16.47521</f>
        <v>641.77660999999989</v>
      </c>
    </row>
    <row r="117" spans="1:3" ht="25.5">
      <c r="A117" s="17" t="s">
        <v>208</v>
      </c>
      <c r="B117" s="9" t="s">
        <v>209</v>
      </c>
      <c r="C117" s="18">
        <f>C118</f>
        <v>475.63400000000001</v>
      </c>
    </row>
    <row r="118" spans="1:3" ht="25.5">
      <c r="A118" s="17" t="s">
        <v>210</v>
      </c>
      <c r="B118" s="9" t="s">
        <v>211</v>
      </c>
      <c r="C118" s="18">
        <f>SUM(C119:C120)</f>
        <v>475.63400000000001</v>
      </c>
    </row>
    <row r="119" spans="1:3" ht="89.25">
      <c r="A119" s="19" t="s">
        <v>212</v>
      </c>
      <c r="B119" s="20" t="s">
        <v>211</v>
      </c>
      <c r="C119" s="21">
        <v>4</v>
      </c>
    </row>
    <row r="120" spans="1:3" ht="38.25">
      <c r="A120" s="19" t="s">
        <v>213</v>
      </c>
      <c r="B120" s="20" t="s">
        <v>211</v>
      </c>
      <c r="C120" s="21">
        <f>471.238+0.396</f>
        <v>471.63400000000001</v>
      </c>
    </row>
    <row r="121" spans="1:3" s="11" customFormat="1">
      <c r="A121" s="12" t="s">
        <v>214</v>
      </c>
      <c r="B121" s="13" t="s">
        <v>215</v>
      </c>
      <c r="C121" s="14">
        <f>C122</f>
        <v>10213.275000000001</v>
      </c>
    </row>
    <row r="122" spans="1:3" s="11" customFormat="1">
      <c r="A122" s="17" t="s">
        <v>216</v>
      </c>
      <c r="B122" s="48" t="s">
        <v>217</v>
      </c>
      <c r="C122" s="18">
        <f>C123</f>
        <v>10213.275000000001</v>
      </c>
    </row>
    <row r="123" spans="1:3" ht="25.5">
      <c r="A123" s="17" t="s">
        <v>218</v>
      </c>
      <c r="B123" s="9" t="s">
        <v>219</v>
      </c>
      <c r="C123" s="18">
        <f>C124+C125+C126+C127+C128</f>
        <v>10213.275000000001</v>
      </c>
    </row>
    <row r="124" spans="1:3" ht="38.25">
      <c r="A124" s="19" t="s">
        <v>220</v>
      </c>
      <c r="B124" s="20" t="s">
        <v>219</v>
      </c>
      <c r="C124" s="21">
        <v>6645.4279999999999</v>
      </c>
    </row>
    <row r="125" spans="1:3" ht="51">
      <c r="A125" s="19" t="s">
        <v>221</v>
      </c>
      <c r="B125" s="20" t="s">
        <v>219</v>
      </c>
      <c r="C125" s="21">
        <f>181.4-11.1</f>
        <v>170.3</v>
      </c>
    </row>
    <row r="126" spans="1:3" ht="63.75">
      <c r="A126" s="19" t="s">
        <v>222</v>
      </c>
      <c r="B126" s="20" t="s">
        <v>219</v>
      </c>
      <c r="C126" s="21">
        <v>523.1</v>
      </c>
    </row>
    <row r="127" spans="1:3" ht="51">
      <c r="A127" s="19" t="s">
        <v>223</v>
      </c>
      <c r="B127" s="20" t="s">
        <v>219</v>
      </c>
      <c r="C127" s="21">
        <v>2874.4470000000001</v>
      </c>
    </row>
    <row r="128" spans="1:3" hidden="1" outlineLevel="1">
      <c r="A128" s="49"/>
      <c r="B128" s="50" t="s">
        <v>219</v>
      </c>
      <c r="C128" s="22">
        <v>0</v>
      </c>
    </row>
    <row r="129" spans="1:3" s="51" customFormat="1" ht="25.5" hidden="1" outlineLevel="1">
      <c r="A129" s="29" t="s">
        <v>224</v>
      </c>
      <c r="B129" s="31" t="s">
        <v>225</v>
      </c>
      <c r="C129" s="26">
        <f>C130</f>
        <v>0</v>
      </c>
    </row>
    <row r="130" spans="1:3" s="51" customFormat="1" ht="38.25" hidden="1" outlineLevel="1">
      <c r="A130" s="44" t="s">
        <v>226</v>
      </c>
      <c r="B130" s="25" t="s">
        <v>227</v>
      </c>
      <c r="C130" s="28">
        <f>C131</f>
        <v>0</v>
      </c>
    </row>
    <row r="131" spans="1:3" s="51" customFormat="1" ht="38.25" hidden="1" outlineLevel="1">
      <c r="A131" s="44" t="s">
        <v>228</v>
      </c>
      <c r="B131" s="25" t="s">
        <v>229</v>
      </c>
      <c r="C131" s="52">
        <v>0</v>
      </c>
    </row>
    <row r="132" spans="1:3" s="51" customFormat="1" hidden="1" outlineLevel="1">
      <c r="A132" s="29" t="s">
        <v>230</v>
      </c>
      <c r="B132" s="31" t="s">
        <v>231</v>
      </c>
      <c r="C132" s="26">
        <f>C133</f>
        <v>0</v>
      </c>
    </row>
    <row r="133" spans="1:3" s="51" customFormat="1" ht="25.5" hidden="1" outlineLevel="1">
      <c r="A133" s="27" t="s">
        <v>232</v>
      </c>
      <c r="B133" s="25" t="s">
        <v>233</v>
      </c>
      <c r="C133" s="28">
        <f>C134</f>
        <v>0</v>
      </c>
    </row>
    <row r="134" spans="1:3" s="51" customFormat="1" ht="38.25" hidden="1" outlineLevel="1">
      <c r="A134" s="27" t="s">
        <v>234</v>
      </c>
      <c r="B134" s="25" t="s">
        <v>235</v>
      </c>
      <c r="C134" s="52">
        <v>0</v>
      </c>
    </row>
    <row r="135" spans="1:3" collapsed="1">
      <c r="A135" s="53" t="s">
        <v>236</v>
      </c>
      <c r="B135" s="53"/>
      <c r="C135" s="54">
        <f>C7+C82</f>
        <v>79034.454060000004</v>
      </c>
    </row>
    <row r="140" spans="1:3">
      <c r="C140" s="55"/>
    </row>
    <row r="141" spans="1:3">
      <c r="C141" s="55"/>
    </row>
  </sheetData>
  <autoFilter ref="A6:C135"/>
  <mergeCells count="3">
    <mergeCell ref="B1:C1"/>
    <mergeCell ref="A2:C2"/>
    <mergeCell ref="A3:C3"/>
  </mergeCells>
  <pageMargins left="0.78740155696868896" right="0.78740155696868896" top="0.590551137924194" bottom="0.590551137924194" header="0.31496062874794001" footer="0.31496062874794001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 доходы</vt:lpstr>
      <vt:lpstr>'Приложение 2 доходы'!Область_печати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Иван И. Вдовин</cp:lastModifiedBy>
  <cp:lastPrinted>2023-12-21T08:53:21Z</cp:lastPrinted>
  <dcterms:modified xsi:type="dcterms:W3CDTF">2023-12-21T08:53:23Z</dcterms:modified>
</cp:coreProperties>
</file>