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2 доходы" r:id="rId1" sheetId="1" state="visible"/>
  </sheets>
  <definedNames>
    <definedName hidden="false" localSheetId="0" name="_xlnm.Print_Area">'Приложение 2 доходы'!$A$1:$C$135</definedName>
    <definedName hidden="true" localSheetId="0" name="_xlnm._FilterDatabase">'Приложение 2 доходы'!$A$6:$C$135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<sst xmlns="http://schemas.openxmlformats.org/spreadsheetml/2006/main" xmlns:a="http://schemas.openxmlformats.org/drawingml/2006/main" xmlns:a15="http://schemas.microsoft.com/office/drawing/2012/main" xmlns:asvg="http://schemas.microsoft.com/office/drawing/2016/SVG/main" xmlns:c="http://schemas.openxmlformats.org/drawingml/2006/chart" xmlns:co="http://ncloudtech.com" xmlns:co-ooxml="http://ncloudtech.com/ooxml" xmlns:m="http://schemas.openxmlformats.org/officeDocument/2006/math" xmlns:mc="http://schemas.openxmlformats.org/markup-compatibility/2006" xmlns:o="urn:schemas-microsoft-com:office:office" xmlns:p="http://schemas.openxmlformats.org/presentationml/2006/main" xmlns:pic="http://schemas.openxmlformats.org/drawingml/2006/picture" xmlns:r="http://schemas.openxmlformats.org/officeDocument/2006/relationships" xmlns:s="http://schemas.openxmlformats.org/officeDocument/2006/sharedTypes" xmlns:sl="http://schemas.openxmlformats.org/schemaLibrary/2006/main" xmlns:v="urn:schemas-microsoft-com:vml" xmlns:w="http://schemas.openxmlformats.org/wordprocessingml/2006/main" xmlns:w10="urn:schemas-microsoft-com:office:word" xmlns:w14="http://schemas.microsoft.com/office/word/2010/wordml" xmlns:w15="http://schemas.microsoft.com/office/word/2012/wordml" xmlns:wp="http://schemas.openxmlformats.org/drawingml/2006/wordprocessingDrawing" xmlns:wpg="http://schemas.microsoft.com/office/word/2010/wordprocessingGroup" xmlns:wps="http://schemas.microsoft.com/office/word/2010/wordprocessingShape" xmlns:x="urn:schemas-microsoft-com:office:excel" xmlns:x14="http://schemas.microsoft.com/office/spreadsheetml/2009/9/main" xmlns:xdr="http://schemas.openxmlformats.org/drawingml/2006/spreadsheetDrawing" xmlns:xm="http://schemas.microsoft.com/office/excel/2006/main" mc:Ignorable="co co-ooxml w14 x14 w15">
  <si>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Приложение № 2</t>
  </si>
  <si>
    <r>
      <t>к  решению Совета депутатов сельского поселения Ловозеро</t>
    </r>
    <r>
      <t xml:space="preserve">
</t>
    </r>
    <r>
      <t xml:space="preserve"> Ловозерского района от 27.12.2022 года № 165</t>
    </r>
    <r>
      <t xml:space="preserve">
</t>
    </r>
    <r>
      <t xml:space="preserve"> "О бюджете муниципального образования </t>
    </r>
    <r>
      <t xml:space="preserve">
</t>
    </r>
    <r>
      <t>сельское поселение Ловозеро Ловозерского района</t>
    </r>
    <r>
      <t xml:space="preserve">
</t>
    </r>
    <r>
      <t>на 2023 год и плановый период 2024 и 2025 годов"</t>
    </r>
    <r>
      <t xml:space="preserve">
</t>
    </r>
    <r>
      <t>(в редакциях решений от 29.05.2023 № 177, от 08.09.2023 № 181,</t>
    </r>
    <r>
      <t xml:space="preserve">
</t>
    </r>
    <r>
      <t>от 25.10.2023 № 9,  от ХХ.12.2023 №___)</t>
    </r>
  </si>
  <si>
    <r>
      <t xml:space="preserve">РАСПРЕДЕЛЕНИЕ </t>
    </r>
    <r>
      <t xml:space="preserve">
</t>
    </r>
    <r>
      <t>доходов бюджета муниципального  образования сельское  поселение  Ловозеро  Ловозерского  района по кодам классификации доходов бюджетов на 2023 год</t>
    </r>
  </si>
  <si>
    <t>тыс. руб.</t>
  </si>
  <si>
    <t xml:space="preserve"> Наименование доходов</t>
  </si>
  <si>
    <t>Код бюджетной классификации Российской Федерации</t>
  </si>
  <si>
    <t>2023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</si>
  <si>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</si>
  <si>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</si>
  <si>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</si>
  <si>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</si>
  <si>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</si>
  <si>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</si>
  <si>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</si>
  <si>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</si>
  <si>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</si>
  <si>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</si>
  <si>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</si>
  <si>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</si>
  <si>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</si>
  <si>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</si>
  <si>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</si>
  <si>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000 1 01 02080 01 0000 110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</si>
  <si>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</si>
  <si>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</si>
  <si>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</si>
  <si>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</si>
  <si>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</si>
  <si>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</si>
  <si>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</si>
  <si>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</si>
  <si>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</si>
  <si>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</si>
  <si>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</si>
  <si>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</si>
  <si>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</si>
  <si>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</si>
  <si>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</si>
  <si>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</si>
  <si>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</si>
  <si>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</si>
  <si>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</si>
  <si>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</si>
  <si>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</si>
  <si>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</si>
  <si>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</si>
  <si>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</si>
  <si>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</si>
  <si>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</si>
  <si>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</si>
  <si>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</si>
  <si>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</si>
  <si>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</si>
  <si>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</si>
  <si>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</si>
  <si>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</si>
  <si>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</si>
  <si>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</si>
  <si>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</si>
  <si>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</si>
  <si>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</si>
  <si>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</si>
  <si>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</si>
  <si>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</si>
  <si>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</si>
  <si>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</si>
  <si>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</si>
  <si>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</si>
  <si>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</si>
  <si>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</si>
  <si>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</si>
  <si>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</si>
  <si>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</si>
  <si>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</si>
  <si>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</si>
  <si>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</si>
  <si>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</si>
  <si>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</si>
  <si>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</si>
  <si>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</si>
  <si>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</si>
  <si>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</si>
  <si>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</si>
  <si>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</si>
  <si>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</si>
  <si>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</si>
  <si>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</si>
  <si>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</si>
  <si>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</si>
  <si>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</si>
  <si>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</si>
  <si>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</si>
  <si>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</si>
  <si>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</si>
  <si>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</si>
  <si>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</si>
  <si>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</si>
  <si>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</si>
  <si>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</si>
  <si>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</si>
  <si>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</si>
  <si>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</si>
  <si>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</si>
  <si>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</si>
  <si>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</si>
  <si>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</si>
  <si>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</si>
  <si>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</si>
  <si>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</si>
  <si>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</si>
  <si>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</si>
  <si>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r>
  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  </r>
    <r>
      <t xml:space="preserve">
</t>
    </r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</si>
  <si>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</si>
  <si>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</si>
  <si>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</si>
  <si>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</si>
  <si>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</si>
  <si>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</si>
  <si>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</si>
  <si>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</si>
  <si>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</si>
  <si>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</si>
  <si>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</si>
  <si>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</si>
  <si>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</si>
  <si>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</si>
  <si>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</si>
  <si>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</si>
  <si>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</si>
  <si>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</si>
  <si>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</si>
  <si>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</si>
  <si>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</si>
  <si>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</si>
  <si>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</si>
  <si>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</si>
  <si>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</si>
  <si>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</si>
  <si>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</si>
  <si>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</si>
  <si>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r>
      <t>000 1 17 15000 00 0000 150</t>
    </r>
    <r>
      <t xml:space="preserve">
</t>
    </r>
  </si>
  <si>
    <t>Инициативные платежи, зачисляемые в бюджеты сельских поселений</t>
  </si>
  <si>
    <r>
      <t>000 1 17 15030 10 0000 150</t>
    </r>
    <r>
      <t xml:space="preserve">
</t>
    </r>
  </si>
  <si>
    <t>инициативные платежи от физических лиц по инициативному проекту № 1</t>
  </si>
  <si>
    <r>
      <t>000 1 17 15030 10 1001 150</t>
    </r>
    <r>
      <t xml:space="preserve">
</t>
    </r>
  </si>
  <si>
    <t>инициативные платежи от физических лиц по инициативному проекту № 2</t>
  </si>
  <si>
    <r>
      <t>000 1 17 15030 10 1002 150</t>
    </r>
    <r>
      <t xml:space="preserve">
</t>
    </r>
  </si>
  <si>
    <t>инициативные платежи от юридических лиц по инициативному проекту №1</t>
  </si>
  <si>
    <r>
      <t>000 1 17 15030 10 2001 150</t>
    </r>
    <r>
      <t xml:space="preserve">
</t>
    </r>
  </si>
  <si>
    <t>инициативные платежи от юридических лиц по инициативному проекту №2</t>
  </si>
  <si>
    <r>
      <t>000 1 17 15030 10 2002 150</t>
    </r>
    <r>
      <t xml:space="preserve">
</t>
    </r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</si>
  <si>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</si>
  <si>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</si>
  <si>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</si>
  <si>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</si>
  <si>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</si>
  <si>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</si>
  <si>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</si>
  <si>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</si>
  <si>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</si>
  <si>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</si>
  <si>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</si>
  <si>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</si>
  <si>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</si>
  <si>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</si>
  <si>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</si>
  <si>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</si>
  <si>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</si>
  <si>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</si>
  <si>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</si>
  <si>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</si>
  <si>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</si>
  <si>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</si>
  <si>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</si>
  <si>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</si>
  <si>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</si>
  <si>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</si>
  <si>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</si>
  <si>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</si>
  <si>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</si>
  <si>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</si>
  <si>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</si>
  <si>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</si>
  <si>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</si>
  <si>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r>
      <t>Субсидии бюджетам сельских поселений на реализацию программ формирования современной городской среды</t>
    </r>
    <r>
      <t xml:space="preserve">
</t>
    </r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</si>
  <si>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</si>
  <si>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</si>
  <si>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</si>
  <si>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</si>
  <si>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</si>
  <si>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муниципальных образований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</si>
  <si>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</si>
  <si>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</si>
  <si>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</si>
  <si>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</si>
  <si>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</si>
  <si>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</si>
  <si>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</si>
  <si>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</si>
  <si>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</si>
  <si>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</si>
  <si>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</si>
  <si>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</si>
  <si>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</si>
  <si>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</si>
  <si>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</si>
  <si>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</si>
  <si>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</si>
  <si>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</si>
  <si>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</si>
  <si>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</si>
  <si>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</si>
  <si>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</si>
  <si>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</si>
  <si>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</si>
  <si>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</si>
  <si>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</si>
  <si>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</si>
  <si>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</si>
  <si>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</si>
  <si>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</si>
  <si>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</si>
  <si>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</si>
  <si>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</si>
  <si>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</si>
  <si>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БЕЗВОЗМЕЗДНЫЕ ПОСТУПЛЕНИЯ ОТ НЕГОСУДАРСТВЕННЫХ ОРГАНИЗАЦИЙ</t>
  </si>
  <si>
    <t>000 2 04 00000 00 0000 000</t>
  </si>
  <si>
    <r>
      <t>Прочие безвозмездные поступления от негосударственных организаций в бюджеты сельских поселений</t>
    </r>
    <r>
      <t xml:space="preserve">
</t>
    </r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</si>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</sst>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#,##0" formatCode="#,##0" numFmtId="1002"/>
    <numFmt co:extendedFormatCode="@" formatCode="@" numFmtId="1003"/>
    <numFmt co:extendedFormatCode="#,##0.00000" formatCode="#,##0.00000" numFmtId="1004"/>
    <numFmt co:extendedFormatCode="0.00000" formatCode="0.00000" numFmtId="1005"/>
    <numFmt co:extendedFormatCode="#,##0.000000" formatCode="#,##0.000000" numFmtId="1006"/>
  </numFmts>
  <fonts count="7">
    <font>
      <name val="Calibri"/>
      <sz val="11"/>
    </font>
    <font>
      <name val="Arial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9"/>
    </font>
    <font>
      <name val="Times New Roman"/>
      <color rgb="0000FF" tint="0"/>
      <sz val="10"/>
    </font>
    <font>
      <name val="Times New Roman"/>
      <sz val="9"/>
    </font>
  </fonts>
  <fills count="4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FFFFCC" tint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1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2" numFmtId="1000" quotePrefix="false">
      <alignment horizontal="right" vertical="center" wrapText="true"/>
    </xf>
    <xf applyAlignment="true" applyFill="true" applyFont="true" applyNumberFormat="true" borderId="0" fillId="2" fontId="3" numFmtId="1000" quotePrefix="false">
      <alignment horizontal="center" wrapText="true"/>
    </xf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center"/>
    </xf>
    <xf applyAlignment="true" applyBorder="true" applyFont="true" applyNumberFormat="true" borderId="1" fillId="0" fontId="3" numFmtId="1000" quotePrefix="false">
      <alignment horizontal="center" vertical="center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2" quotePrefix="false">
      <alignment horizontal="center" vertical="center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3" quotePrefix="false">
      <alignment horizontal="center"/>
    </xf>
    <xf applyAlignment="true" applyBorder="true" applyFont="true" applyNumberFormat="true" borderId="2" fillId="0" fontId="2" numFmtId="1002" quotePrefix="false">
      <alignment horizontal="center" vertical="center"/>
    </xf>
    <xf applyFont="true" applyNumberFormat="true" borderId="0" fillId="0" fontId="3" numFmtId="1000" quotePrefix="false"/>
    <xf applyAlignment="true" applyBorder="true" applyFont="true" applyNumberFormat="true" borderId="2" fillId="0" fontId="3" numFmtId="1000" quotePrefix="false">
      <alignment horizontal="left" vertical="center" wrapText="true"/>
    </xf>
    <xf applyAlignment="true" applyBorder="true" applyFont="true" applyNumberFormat="true" borderId="2" fillId="0" fontId="4" numFmtId="1003" quotePrefix="false">
      <alignment horizontal="center"/>
    </xf>
    <xf applyAlignment="true" applyBorder="true" applyFont="true" applyNumberFormat="true" borderId="2" fillId="0" fontId="3" numFmtId="1004" quotePrefix="false">
      <alignment horizontal="right"/>
    </xf>
    <xf applyAlignment="true" applyBorder="true" applyFont="true" applyNumberFormat="true" borderId="2" fillId="0" fontId="3" numFmtId="1000" quotePrefix="false">
      <alignment horizontal="left" wrapText="true"/>
    </xf>
    <xf applyAlignment="true" applyBorder="true" applyFont="true" applyNumberFormat="true" borderId="2" fillId="0" fontId="3" numFmtId="1003" quotePrefix="false">
      <alignment horizontal="center"/>
    </xf>
    <xf applyAlignment="true" applyBorder="true" applyFont="true" applyNumberFormat="true" borderId="2" fillId="0" fontId="2" numFmtId="1000" quotePrefix="false">
      <alignment horizontal="left" vertical="center" wrapText="true"/>
    </xf>
    <xf applyAlignment="true" applyBorder="true" applyFont="true" applyNumberFormat="true" borderId="2" fillId="0" fontId="2" numFmtId="1004" quotePrefix="false">
      <alignment horizontal="right"/>
    </xf>
    <xf applyAlignment="true" applyBorder="true" applyFill="true" applyFont="true" applyNumberFormat="true" borderId="2" fillId="3" fontId="2" numFmtId="1000" quotePrefix="false">
      <alignment horizontal="left" vertical="center" wrapText="true"/>
    </xf>
    <xf applyAlignment="true" applyBorder="true" applyFill="true" applyFont="true" applyNumberFormat="true" borderId="2" fillId="3" fontId="2" numFmtId="1003" quotePrefix="false">
      <alignment horizontal="center"/>
    </xf>
    <xf applyAlignment="true" applyBorder="true" applyFill="true" applyFont="true" applyNumberFormat="true" borderId="2" fillId="3" fontId="2" numFmtId="1004" quotePrefix="false">
      <alignment horizontal="right"/>
    </xf>
    <xf applyAlignment="true" applyBorder="true" applyFill="true" applyFont="true" applyNumberFormat="true" borderId="2" fillId="3" fontId="5" numFmtId="1004" quotePrefix="false">
      <alignment horizontal="right"/>
    </xf>
    <xf applyFill="true" applyFont="true" applyNumberFormat="true" borderId="0" fillId="2" fontId="2" numFmtId="1000" quotePrefix="false"/>
    <xf applyAlignment="true" applyBorder="true" applyFill="true" applyFont="true" applyNumberFormat="true" borderId="2" fillId="2" fontId="3" numFmtId="1000" quotePrefix="false">
      <alignment horizontal="left" vertical="center" wrapText="true"/>
    </xf>
    <xf applyAlignment="true" applyBorder="true" applyFill="true" applyFont="true" applyNumberFormat="true" borderId="2" fillId="2" fontId="2" numFmtId="1003" quotePrefix="false">
      <alignment horizontal="center"/>
    </xf>
    <xf applyAlignment="true" applyBorder="true" applyFill="true" applyFont="true" applyNumberFormat="true" borderId="2" fillId="2" fontId="3" numFmtId="1004" quotePrefix="false">
      <alignment horizontal="right"/>
    </xf>
    <xf applyAlignment="true" applyBorder="true" applyFill="true" applyFont="true" applyNumberFormat="true" borderId="2" fillId="2" fontId="2" numFmtId="1000" quotePrefix="false">
      <alignment horizontal="left" vertical="center" wrapText="true"/>
    </xf>
    <xf applyAlignment="true" applyBorder="true" applyFill="true" applyFont="true" applyNumberFormat="true" borderId="2" fillId="2" fontId="2" numFmtId="1004" quotePrefix="false">
      <alignment horizontal="right"/>
    </xf>
    <xf applyAlignment="true" applyBorder="true" applyFill="true" applyFont="true" applyNumberFormat="true" borderId="2" fillId="2" fontId="3" numFmtId="1000" quotePrefix="false">
      <alignment horizontal="left" wrapText="true"/>
    </xf>
    <xf applyAlignment="true" applyBorder="true" applyFill="true" applyFont="true" applyNumberFormat="true" borderId="2" fillId="2" fontId="3" numFmtId="1003" quotePrefix="false">
      <alignment horizontal="center" wrapText="true"/>
    </xf>
    <xf applyAlignment="true" applyBorder="true" applyFill="true" applyFont="true" applyNumberFormat="true" borderId="2" fillId="2" fontId="3" numFmtId="1003" quotePrefix="false">
      <alignment horizontal="center"/>
    </xf>
    <xf applyAlignment="true" applyBorder="true" applyFont="true" applyNumberFormat="true" borderId="2" fillId="0" fontId="2" numFmtId="1000" quotePrefix="false">
      <alignment wrapText="true"/>
    </xf>
    <xf applyAlignment="true" applyBorder="true" applyFill="true" applyFont="true" applyNumberFormat="true" borderId="2" fillId="3" fontId="2" numFmtId="1000" quotePrefix="false">
      <alignment wrapText="true"/>
    </xf>
    <xf applyAlignment="true" applyBorder="true" applyFont="true" applyNumberFormat="true" borderId="3" fillId="0" fontId="2" numFmtId="1000" quotePrefix="false">
      <alignment horizontal="left" indent="2" wrapText="true"/>
    </xf>
    <xf applyAlignment="true" applyBorder="true" applyFont="true" applyNumberFormat="true" borderId="4" fillId="0" fontId="2" numFmtId="1003" quotePrefix="false">
      <alignment horizontal="center"/>
    </xf>
    <xf applyAlignment="true" applyBorder="true" applyFont="true" applyNumberFormat="true" borderId="3" fillId="0" fontId="2" numFmtId="1000" quotePrefix="false">
      <alignment wrapText="true"/>
    </xf>
    <xf applyAlignment="true" applyBorder="true" applyFont="true" applyNumberFormat="true" borderId="2" fillId="0" fontId="3" numFmtId="1003" quotePrefix="false">
      <alignment horizontal="center" wrapText="true"/>
    </xf>
    <xf applyAlignment="true" applyBorder="true" applyFill="true" applyFont="true" applyNumberFormat="true" borderId="2" fillId="2" fontId="4" numFmtId="1003" quotePrefix="false">
      <alignment horizontal="center"/>
    </xf>
    <xf applyAlignment="true" applyBorder="true" applyFont="true" applyNumberFormat="true" borderId="2" fillId="0" fontId="2" numFmtId="1000" quotePrefix="false">
      <alignment horizontal="left" wrapText="true"/>
    </xf>
    <xf applyAlignment="true" applyBorder="true" applyFill="true" applyFont="true" applyNumberFormat="true" borderId="2" fillId="2" fontId="2" numFmtId="1004" quotePrefix="false">
      <alignment horizontal="right" vertical="top" wrapText="true"/>
    </xf>
    <xf applyAlignment="true" applyBorder="true" applyFill="true" applyFont="true" applyNumberFormat="true" borderId="2" fillId="2" fontId="2" numFmtId="1000" quotePrefix="false">
      <alignment vertical="center" wrapText="true"/>
    </xf>
    <xf applyAlignment="true" applyBorder="true" applyFill="true" applyFont="true" applyNumberFormat="true" borderId="2" fillId="3" fontId="2" numFmtId="1000" quotePrefix="false">
      <alignment horizontal="left" wrapText="true"/>
    </xf>
    <xf applyAlignment="true" applyBorder="true" applyFont="true" applyNumberFormat="true" borderId="2" fillId="0" fontId="2" numFmtId="1004" quotePrefix="false">
      <alignment horizontal="right" vertical="top" wrapText="true"/>
    </xf>
    <xf applyAlignment="true" applyBorder="true" applyFill="true" applyFont="true" applyNumberFormat="true" borderId="2" fillId="2" fontId="2" numFmtId="1000" quotePrefix="false">
      <alignment wrapText="true"/>
    </xf>
    <xf applyAlignment="true" applyBorder="true" applyFill="true" applyFont="true" applyNumberFormat="true" borderId="5" fillId="3" fontId="2" numFmtId="1003" quotePrefix="false">
      <alignment horizontal="center"/>
    </xf>
    <xf applyAlignment="true" applyBorder="true" applyFill="true" applyFont="true" applyNumberFormat="true" borderId="4" fillId="3" fontId="2" numFmtId="1000" quotePrefix="false">
      <alignment horizontal="left" vertical="center" wrapText="true"/>
    </xf>
    <xf applyAlignment="true" applyBorder="true" applyFill="true" applyFont="true" applyNumberFormat="true" borderId="5" fillId="2" fontId="2" numFmtId="1003" quotePrefix="false">
      <alignment horizontal="center"/>
    </xf>
    <xf applyAlignment="true" applyBorder="true" applyFont="true" applyNumberFormat="true" borderId="2" fillId="0" fontId="6" numFmtId="1003" quotePrefix="false">
      <alignment horizontal="center"/>
    </xf>
    <xf applyAlignment="true" applyBorder="true" applyFill="true" applyFont="true" applyNumberFormat="true" borderId="2" fillId="3" fontId="5" numFmtId="1000" quotePrefix="false">
      <alignment horizontal="left" vertical="center" wrapText="true"/>
    </xf>
    <xf applyAlignment="true" applyBorder="true" applyFill="true" applyFont="true" applyNumberFormat="true" borderId="2" fillId="3" fontId="5" numFmtId="1003" quotePrefix="false">
      <alignment horizontal="center"/>
    </xf>
    <xf applyFill="true" applyFont="true" applyNumberFormat="true" borderId="0" fillId="2" fontId="1" numFmtId="1000" quotePrefix="false"/>
    <xf applyBorder="true" applyFill="true" applyFont="true" applyNumberFormat="true" borderId="2" fillId="2" fontId="1" numFmtId="1005" quotePrefix="false"/>
    <xf applyBorder="true" applyFont="true" applyNumberFormat="true" borderId="2" fillId="0" fontId="3" numFmtId="1000" quotePrefix="false"/>
    <xf applyBorder="true" applyFont="true" applyNumberFormat="true" borderId="2" fillId="0" fontId="3" numFmtId="1004" quotePrefix="false"/>
    <xf applyFont="true" applyNumberFormat="true" borderId="0" fillId="0" fontId="2" numFmtId="1006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C141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54.960121948517"/>
    <col customWidth="true" max="2" min="2" outlineLevel="0" style="1" width="23.5339688230111"/>
    <col customWidth="true" max="3" min="3" outlineLevel="0" style="2" width="12.6822154070807"/>
    <col bestFit="true" customWidth="true" max="16384" min="4" outlineLevel="0" style="1" width="9.01743714249899"/>
  </cols>
  <sheetData>
    <row outlineLevel="0" r="1">
      <c r="B1" s="3" t="s">
        <v>0</v>
      </c>
      <c r="C1" s="3" t="s"/>
    </row>
    <row customHeight="true" ht="102.75" outlineLevel="0" r="2">
      <c r="A2" s="4" t="s">
        <v>1</v>
      </c>
      <c r="B2" s="5" t="s"/>
      <c r="C2" s="6" t="s"/>
    </row>
    <row customHeight="true" ht="53.25" outlineLevel="0" r="3">
      <c r="A3" s="7" t="s">
        <v>2</v>
      </c>
      <c r="B3" s="7" t="s"/>
      <c r="C3" s="7" t="s"/>
    </row>
    <row outlineLevel="0" r="4">
      <c r="C4" s="8" t="s">
        <v>3</v>
      </c>
    </row>
    <row customFormat="true" ht="38.25" outlineLevel="0" r="5" s="9">
      <c r="A5" s="10" t="s">
        <v>4</v>
      </c>
      <c r="B5" s="11" t="s">
        <v>5</v>
      </c>
      <c r="C5" s="12" t="s">
        <v>6</v>
      </c>
    </row>
    <row outlineLevel="0" r="6">
      <c r="A6" s="13" t="n">
        <v>1</v>
      </c>
      <c r="B6" s="14" t="s">
        <v>7</v>
      </c>
      <c r="C6" s="15" t="n">
        <v>3</v>
      </c>
    </row>
    <row customFormat="true" ht="12.75" outlineLevel="0" r="7" s="16">
      <c r="A7" s="17" t="s">
        <v>8</v>
      </c>
      <c r="B7" s="18" t="s">
        <v>9</v>
      </c>
      <c r="C7" s="19" t="n">
        <f aca="false" ca="false" dt2D="false" dtr="false" t="normal">C8+C45+C71*0</f>
        <v>7087.34282</v>
      </c>
    </row>
    <row outlineLevel="0" r="8">
      <c r="A8" s="20" t="s">
        <v>10</v>
      </c>
      <c r="B8" s="21" t="n"/>
      <c r="C8" s="19" t="n">
        <f aca="false" ca="false" dt2D="false" dtr="false" t="normal">C9+C20+C32</f>
        <v>6311.81282</v>
      </c>
    </row>
    <row outlineLevel="0" r="9">
      <c r="A9" s="17" t="s">
        <v>11</v>
      </c>
      <c r="B9" s="21" t="s">
        <v>12</v>
      </c>
      <c r="C9" s="19" t="n">
        <f aca="false" ca="false" dt2D="false" dtr="false" t="normal">C10</f>
        <v>1600.102</v>
      </c>
    </row>
    <row outlineLevel="0" r="10">
      <c r="A10" s="22" t="s">
        <v>13</v>
      </c>
      <c r="B10" s="14" t="s">
        <v>14</v>
      </c>
      <c r="C10" s="23" t="n">
        <f aca="false" ca="false" dt2D="false" dtr="false" t="normal">C11+C12+C13+C14</f>
        <v>1600.102</v>
      </c>
    </row>
    <row ht="63.75" outlineLevel="0" r="11">
      <c r="A11" s="24" t="s">
        <v>15</v>
      </c>
      <c r="B11" s="25" t="s">
        <v>16</v>
      </c>
      <c r="C11" s="26" t="n">
        <f aca="false" ca="false" dt2D="false" dtr="false" t="normal">1614.226-5.20876+5.054*0-25.71524</f>
        <v>1583.3020000000001</v>
      </c>
    </row>
    <row hidden="true" ht="89.25" outlineLevel="1" r="12">
      <c r="A12" s="24" t="s">
        <v>17</v>
      </c>
      <c r="B12" s="25" t="s">
        <v>18</v>
      </c>
      <c r="C12" s="26" t="n">
        <f aca="false" ca="false" dt2D="false" dtr="false" t="normal">0.296*0</f>
        <v>0</v>
      </c>
    </row>
    <row ht="38.25" outlineLevel="0" r="13">
      <c r="A13" s="24" t="s">
        <v>19</v>
      </c>
      <c r="B13" s="25" t="s">
        <v>20</v>
      </c>
      <c r="C13" s="26" t="n">
        <v>16.8</v>
      </c>
    </row>
    <row customHeight="true" hidden="true" ht="115.5" outlineLevel="1" r="14">
      <c r="A14" s="24" t="s">
        <v>21</v>
      </c>
      <c r="B14" s="25" t="s">
        <v>22</v>
      </c>
      <c r="C14" s="26" t="n">
        <f aca="false" ca="false" dt2D="false" dtr="false" t="normal">5.20876*0</f>
        <v>0</v>
      </c>
    </row>
    <row hidden="true" ht="25.5" outlineLevel="1" r="15">
      <c r="A15" s="22" t="s">
        <v>23</v>
      </c>
      <c r="B15" s="14" t="s">
        <v>24</v>
      </c>
      <c r="C15" s="23" t="n">
        <v>0</v>
      </c>
    </row>
    <row hidden="true" ht="63.75" outlineLevel="1" r="16">
      <c r="A16" s="22" t="s">
        <v>25</v>
      </c>
      <c r="B16" s="14" t="s">
        <v>26</v>
      </c>
      <c r="C16" s="23" t="n">
        <v>0</v>
      </c>
    </row>
    <row hidden="true" ht="76.5" outlineLevel="1" r="17">
      <c r="A17" s="22" t="s">
        <v>27</v>
      </c>
      <c r="B17" s="14" t="s">
        <v>28</v>
      </c>
      <c r="C17" s="23" t="n">
        <v>0</v>
      </c>
    </row>
    <row hidden="true" ht="63.75" outlineLevel="1" r="18">
      <c r="A18" s="22" t="s">
        <v>29</v>
      </c>
      <c r="B18" s="14" t="s">
        <v>30</v>
      </c>
      <c r="C18" s="23" t="n">
        <v>0</v>
      </c>
    </row>
    <row hidden="true" ht="63.75" outlineLevel="1" r="19">
      <c r="A19" s="22" t="s">
        <v>31</v>
      </c>
      <c r="B19" s="14" t="s">
        <v>32</v>
      </c>
      <c r="C19" s="23" t="n">
        <v>0</v>
      </c>
    </row>
    <row outlineLevel="0" r="20">
      <c r="A20" s="17" t="s">
        <v>33</v>
      </c>
      <c r="B20" s="21" t="s">
        <v>34</v>
      </c>
      <c r="C20" s="19" t="n">
        <f aca="false" ca="false" dt2D="false" dtr="false" t="normal">C21+C29</f>
        <v>3512.7108200000002</v>
      </c>
    </row>
    <row ht="25.5" outlineLevel="0" r="21">
      <c r="A21" s="22" t="s">
        <v>35</v>
      </c>
      <c r="B21" s="14" t="s">
        <v>36</v>
      </c>
      <c r="C21" s="23" t="n">
        <f aca="false" ca="false" dt2D="false" dtr="false" t="normal">C22+C25</f>
        <v>2034.26</v>
      </c>
    </row>
    <row ht="25.5" outlineLevel="0" r="22">
      <c r="A22" s="22" t="s">
        <v>37</v>
      </c>
      <c r="B22" s="14" t="s">
        <v>38</v>
      </c>
      <c r="C22" s="23" t="n">
        <f aca="false" ca="false" dt2D="false" dtr="false" t="normal">C23+C24</f>
        <v>1308.56</v>
      </c>
    </row>
    <row ht="25.5" outlineLevel="0" r="23">
      <c r="A23" s="24" t="s">
        <v>37</v>
      </c>
      <c r="B23" s="25" t="s">
        <v>39</v>
      </c>
      <c r="C23" s="26" t="n">
        <f aca="false" ca="false" dt2D="false" dtr="false" t="normal">1900+550-239.52-139-170.42-477.5-115</f>
        <v>1308.56</v>
      </c>
    </row>
    <row hidden="true" ht="25.5" outlineLevel="1" r="24">
      <c r="A24" s="24" t="s">
        <v>40</v>
      </c>
      <c r="B24" s="25" t="s">
        <v>41</v>
      </c>
      <c r="C24" s="27" t="n">
        <v>0</v>
      </c>
    </row>
    <row ht="38.25" outlineLevel="0" r="25">
      <c r="A25" s="22" t="s">
        <v>42</v>
      </c>
      <c r="B25" s="14" t="s">
        <v>43</v>
      </c>
      <c r="C25" s="23" t="n">
        <f aca="false" ca="false" dt2D="false" dtr="false" t="normal">C26</f>
        <v>725.7</v>
      </c>
    </row>
    <row ht="38.25" outlineLevel="0" r="26">
      <c r="A26" s="24" t="s">
        <v>42</v>
      </c>
      <c r="B26" s="25" t="s">
        <v>44</v>
      </c>
      <c r="C26" s="26" t="n">
        <f aca="false" ca="false" dt2D="false" dtr="false" t="normal">800-74.3</f>
        <v>725.7</v>
      </c>
    </row>
    <row hidden="true" ht="38.25" outlineLevel="1" r="27">
      <c r="A27" s="22" t="s">
        <v>45</v>
      </c>
      <c r="B27" s="14" t="s">
        <v>46</v>
      </c>
      <c r="C27" s="23" t="n">
        <v>0</v>
      </c>
    </row>
    <row hidden="true" ht="25.5" outlineLevel="1" r="28">
      <c r="A28" s="22" t="s">
        <v>47</v>
      </c>
      <c r="B28" s="14" t="s">
        <v>48</v>
      </c>
      <c r="C28" s="23" t="n">
        <v>0</v>
      </c>
    </row>
    <row outlineLevel="0" r="29">
      <c r="A29" s="22" t="s">
        <v>49</v>
      </c>
      <c r="B29" s="14" t="s">
        <v>50</v>
      </c>
      <c r="C29" s="23" t="n">
        <f aca="false" ca="false" dt2D="false" dtr="false" t="normal">C31</f>
        <v>1478.45082</v>
      </c>
    </row>
    <row hidden="true" ht="25.5" outlineLevel="1" r="30">
      <c r="A30" s="22" t="s">
        <v>51</v>
      </c>
      <c r="B30" s="14" t="s">
        <v>52</v>
      </c>
      <c r="C30" s="23" t="n">
        <v>0</v>
      </c>
    </row>
    <row outlineLevel="0" r="31">
      <c r="A31" s="24" t="s">
        <v>49</v>
      </c>
      <c r="B31" s="25" t="s">
        <v>53</v>
      </c>
      <c r="C31" s="26" t="n">
        <v>1478.45082</v>
      </c>
    </row>
    <row outlineLevel="0" r="32">
      <c r="A32" s="17" t="s">
        <v>54</v>
      </c>
      <c r="B32" s="21" t="s">
        <v>55</v>
      </c>
      <c r="C32" s="19" t="n">
        <f aca="false" ca="false" dt2D="false" dtr="false" t="normal">C33+C35</f>
        <v>1199</v>
      </c>
    </row>
    <row outlineLevel="0" r="33">
      <c r="A33" s="22" t="s">
        <v>56</v>
      </c>
      <c r="B33" s="14" t="s">
        <v>57</v>
      </c>
      <c r="C33" s="23" t="n">
        <f aca="false" ca="false" dt2D="false" dtr="false" t="normal">C34</f>
        <v>589</v>
      </c>
    </row>
    <row ht="38.25" outlineLevel="0" r="34">
      <c r="A34" s="24" t="s">
        <v>58</v>
      </c>
      <c r="B34" s="25" t="s">
        <v>59</v>
      </c>
      <c r="C34" s="26" t="n">
        <f aca="false" ca="false" dt2D="false" dtr="false" t="normal">450+139</f>
        <v>589</v>
      </c>
    </row>
    <row outlineLevel="0" r="35">
      <c r="A35" s="22" t="s">
        <v>60</v>
      </c>
      <c r="B35" s="14" t="s">
        <v>61</v>
      </c>
      <c r="C35" s="23" t="n">
        <f aca="false" ca="false" dt2D="false" dtr="false" t="normal">C36+C38</f>
        <v>610</v>
      </c>
    </row>
    <row ht="25.5" outlineLevel="0" r="36">
      <c r="A36" s="22" t="s">
        <v>62</v>
      </c>
      <c r="B36" s="14" t="s">
        <v>63</v>
      </c>
      <c r="C36" s="23" t="n">
        <f aca="false" ca="false" dt2D="false" dtr="false" t="normal">C37</f>
        <v>420</v>
      </c>
    </row>
    <row ht="25.5" outlineLevel="0" r="37">
      <c r="A37" s="24" t="s">
        <v>62</v>
      </c>
      <c r="B37" s="25" t="s">
        <v>64</v>
      </c>
      <c r="C37" s="26" t="n">
        <v>420</v>
      </c>
    </row>
    <row ht="25.5" outlineLevel="0" r="38">
      <c r="A38" s="22" t="s">
        <v>65</v>
      </c>
      <c r="B38" s="14" t="s">
        <v>66</v>
      </c>
      <c r="C38" s="23" t="n">
        <f aca="false" ca="false" dt2D="false" dtr="false" t="normal">C39</f>
        <v>190</v>
      </c>
    </row>
    <row customFormat="true" ht="25.5" outlineLevel="0" r="39" s="28">
      <c r="A39" s="24" t="s">
        <v>65</v>
      </c>
      <c r="B39" s="25" t="s">
        <v>67</v>
      </c>
      <c r="C39" s="26" t="n">
        <f aca="false" ca="false" dt2D="false" dtr="false" t="normal">177+13</f>
        <v>190</v>
      </c>
    </row>
    <row customFormat="true" hidden="true" ht="38.25" outlineLevel="1" r="40" s="28">
      <c r="A40" s="29" t="s">
        <v>68</v>
      </c>
      <c r="B40" s="30" t="s">
        <v>69</v>
      </c>
      <c r="C40" s="31" t="n">
        <v>0</v>
      </c>
    </row>
    <row customFormat="true" hidden="true" ht="12.75" outlineLevel="1" r="41" s="28">
      <c r="A41" s="32" t="s">
        <v>70</v>
      </c>
      <c r="B41" s="30" t="s">
        <v>71</v>
      </c>
      <c r="C41" s="33" t="n">
        <v>0</v>
      </c>
    </row>
    <row customFormat="true" hidden="true" ht="25.5" outlineLevel="1" r="42" s="28">
      <c r="A42" s="32" t="s">
        <v>72</v>
      </c>
      <c r="B42" s="30" t="s">
        <v>73</v>
      </c>
      <c r="C42" s="33" t="n"/>
    </row>
    <row customFormat="true" hidden="true" ht="25.5" outlineLevel="1" r="43" s="28">
      <c r="A43" s="32" t="s">
        <v>74</v>
      </c>
      <c r="B43" s="30" t="s">
        <v>75</v>
      </c>
      <c r="C43" s="33" t="n">
        <v>0</v>
      </c>
    </row>
    <row customFormat="true" hidden="true" ht="25.5" outlineLevel="1" r="44" s="28">
      <c r="A44" s="32" t="s">
        <v>76</v>
      </c>
      <c r="B44" s="30" t="s">
        <v>77</v>
      </c>
      <c r="C44" s="33" t="n">
        <v>0</v>
      </c>
    </row>
    <row customFormat="true" ht="12.75" outlineLevel="0" r="45" s="28">
      <c r="A45" s="34" t="s">
        <v>78</v>
      </c>
      <c r="B45" s="35" t="n"/>
      <c r="C45" s="31" t="n">
        <f aca="false" ca="false" dt2D="false" dtr="false" t="normal">C46+C59+C55+C71</f>
        <v>775.53</v>
      </c>
    </row>
    <row customFormat="true" ht="38.25" outlineLevel="0" r="46" s="28">
      <c r="A46" s="29" t="s">
        <v>79</v>
      </c>
      <c r="B46" s="36" t="s">
        <v>80</v>
      </c>
      <c r="C46" s="31" t="n">
        <f aca="false" ca="false" dt2D="false" dtr="false" t="normal">C47</f>
        <v>645.4</v>
      </c>
    </row>
    <row ht="76.5" outlineLevel="0" r="47">
      <c r="A47" s="22" t="s">
        <v>81</v>
      </c>
      <c r="B47" s="14" t="s">
        <v>82</v>
      </c>
      <c r="C47" s="23" t="n">
        <f aca="false" ca="false" dt2D="false" dtr="false" t="normal">C50</f>
        <v>645.4</v>
      </c>
    </row>
    <row hidden="true" ht="51" outlineLevel="1" r="48">
      <c r="A48" s="22" t="s">
        <v>83</v>
      </c>
      <c r="B48" s="14" t="s">
        <v>84</v>
      </c>
      <c r="C48" s="23" t="n">
        <v>0</v>
      </c>
    </row>
    <row hidden="true" ht="63.75" outlineLevel="1" r="49">
      <c r="A49" s="22" t="s">
        <v>85</v>
      </c>
      <c r="B49" s="14" t="s">
        <v>86</v>
      </c>
      <c r="C49" s="23" t="n">
        <v>0</v>
      </c>
    </row>
    <row ht="63.75" outlineLevel="0" r="50">
      <c r="A50" s="22" t="s">
        <v>87</v>
      </c>
      <c r="B50" s="14" t="s">
        <v>88</v>
      </c>
      <c r="C50" s="23" t="n">
        <f aca="false" ca="false" dt2D="false" dtr="false" t="normal">C51</f>
        <v>645.4</v>
      </c>
    </row>
    <row ht="51" outlineLevel="0" r="51">
      <c r="A51" s="24" t="s">
        <v>89</v>
      </c>
      <c r="B51" s="25" t="s">
        <v>90</v>
      </c>
      <c r="C51" s="26" t="n">
        <v>645.4</v>
      </c>
    </row>
    <row hidden="true" ht="63.75" outlineLevel="1" r="52">
      <c r="A52" s="22" t="s">
        <v>91</v>
      </c>
      <c r="B52" s="14" t="s">
        <v>92</v>
      </c>
      <c r="C52" s="23" t="n">
        <v>0</v>
      </c>
    </row>
    <row hidden="true" ht="63.75" outlineLevel="1" r="53">
      <c r="A53" s="22" t="s">
        <v>93</v>
      </c>
      <c r="B53" s="14" t="s">
        <v>94</v>
      </c>
      <c r="C53" s="23" t="n">
        <v>0</v>
      </c>
    </row>
    <row hidden="true" ht="63.75" outlineLevel="1" r="54">
      <c r="A54" s="22" t="s">
        <v>95</v>
      </c>
      <c r="B54" s="14" t="s">
        <v>96</v>
      </c>
      <c r="C54" s="23" t="n">
        <v>0</v>
      </c>
    </row>
    <row hidden="true" ht="25.5" outlineLevel="1" r="55">
      <c r="A55" s="29" t="s">
        <v>97</v>
      </c>
      <c r="B55" s="36" t="s">
        <v>98</v>
      </c>
      <c r="C55" s="31" t="n">
        <f aca="false" ca="false" dt2D="false" dtr="false" t="normal">C56</f>
        <v>0</v>
      </c>
    </row>
    <row hidden="true" ht="12.75" outlineLevel="1" r="56">
      <c r="A56" s="37" t="s">
        <v>99</v>
      </c>
      <c r="B56" s="14" t="s">
        <v>100</v>
      </c>
      <c r="C56" s="23" t="n">
        <f aca="false" ca="false" dt2D="false" dtr="false" t="normal">C57</f>
        <v>0</v>
      </c>
    </row>
    <row hidden="true" ht="12.75" outlineLevel="1" r="57">
      <c r="A57" s="37" t="s">
        <v>101</v>
      </c>
      <c r="B57" s="14" t="s">
        <v>102</v>
      </c>
      <c r="C57" s="23" t="n">
        <f aca="false" ca="false" dt2D="false" dtr="false" t="normal">C58</f>
        <v>0</v>
      </c>
    </row>
    <row hidden="true" ht="25.5" outlineLevel="1" r="58">
      <c r="A58" s="38" t="s">
        <v>103</v>
      </c>
      <c r="B58" s="25" t="s">
        <v>104</v>
      </c>
      <c r="C58" s="26" t="n">
        <v>0</v>
      </c>
    </row>
    <row hidden="true" ht="25.5" outlineLevel="1" r="59">
      <c r="A59" s="17" t="s">
        <v>105</v>
      </c>
      <c r="B59" s="21" t="s">
        <v>106</v>
      </c>
      <c r="C59" s="19" t="n">
        <f aca="false" ca="false" dt2D="false" dtr="false" t="normal">C60</f>
        <v>0</v>
      </c>
    </row>
    <row hidden="true" ht="63.75" outlineLevel="1" r="60">
      <c r="A60" s="22" t="s">
        <v>107</v>
      </c>
      <c r="B60" s="14" t="s">
        <v>108</v>
      </c>
      <c r="C60" s="23" t="n">
        <f aca="false" ca="false" dt2D="false" dtr="false" t="normal">C61</f>
        <v>0</v>
      </c>
    </row>
    <row hidden="true" ht="76.5" outlineLevel="1" r="61">
      <c r="A61" s="22" t="s">
        <v>109</v>
      </c>
      <c r="B61" s="14" t="s">
        <v>110</v>
      </c>
      <c r="C61" s="23" t="n">
        <f aca="false" ca="false" dt2D="false" dtr="false" t="normal">C62</f>
        <v>0</v>
      </c>
    </row>
    <row customFormat="true" hidden="true" ht="89.25" outlineLevel="1" r="62" s="28">
      <c r="A62" s="24" t="s">
        <v>111</v>
      </c>
      <c r="B62" s="25" t="s">
        <v>112</v>
      </c>
      <c r="C62" s="26" t="n">
        <f aca="false" ca="false" dt2D="false" dtr="false" t="normal">145.55817*0</f>
        <v>0</v>
      </c>
    </row>
    <row hidden="true" ht="51" outlineLevel="1" r="63">
      <c r="A63" s="22" t="s">
        <v>113</v>
      </c>
      <c r="B63" s="14" t="s">
        <v>114</v>
      </c>
      <c r="C63" s="23" t="n">
        <v>0</v>
      </c>
    </row>
    <row hidden="true" ht="25.5" outlineLevel="1" r="64">
      <c r="A64" s="22" t="s">
        <v>115</v>
      </c>
      <c r="B64" s="14" t="s">
        <v>116</v>
      </c>
      <c r="C64" s="23" t="n">
        <v>0</v>
      </c>
    </row>
    <row hidden="true" ht="38.25" outlineLevel="1" r="65">
      <c r="A65" s="22" t="s">
        <v>117</v>
      </c>
      <c r="B65" s="14" t="s">
        <v>118</v>
      </c>
      <c r="C65" s="23" t="n">
        <v>0</v>
      </c>
    </row>
    <row hidden="true" ht="12.75" outlineLevel="1" r="66">
      <c r="A66" s="17" t="s">
        <v>119</v>
      </c>
      <c r="B66" s="14" t="s">
        <v>120</v>
      </c>
      <c r="C66" s="19" t="n">
        <v>0</v>
      </c>
    </row>
    <row hidden="true" ht="51" outlineLevel="1" r="67">
      <c r="A67" s="39" t="s">
        <v>121</v>
      </c>
      <c r="B67" s="40" t="s">
        <v>122</v>
      </c>
      <c r="C67" s="23" t="n">
        <v>0</v>
      </c>
    </row>
    <row hidden="true" ht="63.75" outlineLevel="1" r="68">
      <c r="A68" s="39" t="s">
        <v>123</v>
      </c>
      <c r="B68" s="40" t="s">
        <v>124</v>
      </c>
      <c r="C68" s="23" t="n">
        <v>0</v>
      </c>
    </row>
    <row hidden="true" ht="25.5" outlineLevel="1" r="69">
      <c r="A69" s="41" t="s">
        <v>125</v>
      </c>
      <c r="B69" s="40" t="s">
        <v>126</v>
      </c>
      <c r="C69" s="23" t="n">
        <v>0</v>
      </c>
    </row>
    <row hidden="true" ht="38.25" outlineLevel="1" r="70">
      <c r="A70" s="41" t="s">
        <v>127</v>
      </c>
      <c r="B70" s="40" t="s">
        <v>128</v>
      </c>
      <c r="C70" s="23" t="n">
        <v>0</v>
      </c>
    </row>
    <row outlineLevel="0" r="71">
      <c r="A71" s="17" t="s">
        <v>129</v>
      </c>
      <c r="B71" s="21" t="s">
        <v>130</v>
      </c>
      <c r="C71" s="19" t="n">
        <f aca="false" ca="false" dt2D="false" dtr="false" t="normal">C76</f>
        <v>130.13</v>
      </c>
    </row>
    <row hidden="true" ht="12.75" outlineLevel="1" r="72">
      <c r="A72" s="22" t="s">
        <v>131</v>
      </c>
      <c r="B72" s="14" t="s">
        <v>132</v>
      </c>
      <c r="C72" s="23" t="n"/>
    </row>
    <row hidden="true" ht="12.75" outlineLevel="1" r="73">
      <c r="A73" s="22" t="s">
        <v>133</v>
      </c>
      <c r="B73" s="14" t="s">
        <v>134</v>
      </c>
      <c r="C73" s="23" t="n"/>
    </row>
    <row hidden="true" ht="12.75" outlineLevel="1" r="74">
      <c r="A74" s="22" t="s">
        <v>135</v>
      </c>
      <c r="B74" s="14" t="s">
        <v>136</v>
      </c>
      <c r="C74" s="23" t="n">
        <v>0</v>
      </c>
    </row>
    <row hidden="true" ht="12.75" outlineLevel="1" r="75">
      <c r="A75" s="22" t="s">
        <v>137</v>
      </c>
      <c r="B75" s="14" t="s">
        <v>138</v>
      </c>
      <c r="C75" s="23" t="n">
        <v>0</v>
      </c>
    </row>
    <row ht="38.25" outlineLevel="0" r="76">
      <c r="A76" s="17" t="s">
        <v>139</v>
      </c>
      <c r="B76" s="42" t="s">
        <v>140</v>
      </c>
      <c r="C76" s="19" t="n">
        <f aca="false" ca="false" dt2D="false" dtr="false" t="normal">C77</f>
        <v>130.13</v>
      </c>
    </row>
    <row ht="38.25" outlineLevel="0" r="77">
      <c r="A77" s="17" t="s">
        <v>141</v>
      </c>
      <c r="B77" s="42" t="s">
        <v>142</v>
      </c>
      <c r="C77" s="19" t="n">
        <f aca="false" ca="false" dt2D="false" dtr="false" t="normal">SUM(C78:C81)</f>
        <v>130.13</v>
      </c>
    </row>
    <row ht="25.5" outlineLevel="0" r="78">
      <c r="A78" s="24" t="s">
        <v>143</v>
      </c>
      <c r="B78" s="25" t="s">
        <v>144</v>
      </c>
      <c r="C78" s="26" t="n">
        <v>90.13</v>
      </c>
    </row>
    <row hidden="true" ht="25.5" outlineLevel="1" r="79">
      <c r="A79" s="24" t="s">
        <v>145</v>
      </c>
      <c r="B79" s="25" t="s">
        <v>146</v>
      </c>
      <c r="C79" s="26" t="n">
        <v>0</v>
      </c>
    </row>
    <row ht="25.5" outlineLevel="0" r="80">
      <c r="A80" s="24" t="s">
        <v>147</v>
      </c>
      <c r="B80" s="25" t="s">
        <v>148</v>
      </c>
      <c r="C80" s="26" t="n">
        <v>40</v>
      </c>
    </row>
    <row hidden="true" ht="25.5" outlineLevel="1" r="81">
      <c r="A81" s="24" t="s">
        <v>149</v>
      </c>
      <c r="B81" s="25" t="s">
        <v>150</v>
      </c>
      <c r="C81" s="26" t="n">
        <v>0</v>
      </c>
    </row>
    <row customFormat="true" ht="12.75" outlineLevel="0" r="82" s="28">
      <c r="A82" s="29" t="s">
        <v>151</v>
      </c>
      <c r="B82" s="43" t="s">
        <v>152</v>
      </c>
      <c r="C82" s="31" t="n">
        <f aca="false" ca="false" dt2D="false" dtr="false" t="normal">C83+C129+C132</f>
        <v>71947.11124</v>
      </c>
    </row>
    <row ht="38.25" outlineLevel="0" r="83">
      <c r="A83" s="20" t="s">
        <v>153</v>
      </c>
      <c r="B83" s="21" t="s">
        <v>154</v>
      </c>
      <c r="C83" s="31" t="n">
        <f aca="false" ca="false" dt2D="false" dtr="false" t="normal">C84+C92+C114+C121</f>
        <v>71947.11124</v>
      </c>
    </row>
    <row outlineLevel="0" r="84">
      <c r="A84" s="20" t="s">
        <v>155</v>
      </c>
      <c r="B84" s="18" t="s">
        <v>156</v>
      </c>
      <c r="C84" s="19" t="n">
        <f aca="false" ca="false" dt2D="false" dtr="false" t="normal">C85+C90</f>
        <v>17309.004999999997</v>
      </c>
    </row>
    <row outlineLevel="0" r="85">
      <c r="A85" s="44" t="s">
        <v>157</v>
      </c>
      <c r="B85" s="14" t="s">
        <v>158</v>
      </c>
      <c r="C85" s="23" t="n">
        <f aca="false" ca="false" dt2D="false" dtr="false" t="normal">C86</f>
        <v>17309.004999999997</v>
      </c>
    </row>
    <row ht="38.25" outlineLevel="0" r="86">
      <c r="A86" s="22" t="s">
        <v>159</v>
      </c>
      <c r="B86" s="14" t="s">
        <v>160</v>
      </c>
      <c r="C86" s="23" t="n">
        <f aca="false" ca="false" dt2D="false" dtr="false" t="normal">C87+C88+C89</f>
        <v>17309.004999999997</v>
      </c>
    </row>
    <row ht="25.5" outlineLevel="0" r="87">
      <c r="A87" s="24" t="s">
        <v>161</v>
      </c>
      <c r="B87" s="25" t="s">
        <v>160</v>
      </c>
      <c r="C87" s="26" t="n">
        <f aca="false" ca="false" dt2D="false" dtr="false" t="normal">394.719+6352.429</f>
        <v>6747.148</v>
      </c>
    </row>
    <row ht="63.75" outlineLevel="0" r="88">
      <c r="A88" s="24" t="s">
        <v>162</v>
      </c>
      <c r="B88" s="25" t="s">
        <v>160</v>
      </c>
      <c r="C88" s="26" t="n">
        <v>7499.652</v>
      </c>
    </row>
    <row ht="38.25" outlineLevel="0" r="89">
      <c r="A89" s="24" t="s">
        <v>163</v>
      </c>
      <c r="B89" s="25" t="s">
        <v>160</v>
      </c>
      <c r="C89" s="26" t="n">
        <v>3062.205</v>
      </c>
    </row>
    <row hidden="true" ht="25.5" outlineLevel="1" r="90">
      <c r="A90" s="22" t="s">
        <v>164</v>
      </c>
      <c r="B90" s="14" t="s">
        <v>165</v>
      </c>
      <c r="C90" s="45" t="n">
        <f aca="false" ca="false" dt2D="false" dtr="false" t="normal">C91</f>
        <v>0</v>
      </c>
    </row>
    <row hidden="true" ht="25.5" outlineLevel="1" r="91">
      <c r="A91" s="24" t="s">
        <v>166</v>
      </c>
      <c r="B91" s="25" t="s">
        <v>167</v>
      </c>
      <c r="C91" s="26" t="n">
        <v>0</v>
      </c>
    </row>
    <row ht="25.5" outlineLevel="0" r="92">
      <c r="A92" s="20" t="s">
        <v>168</v>
      </c>
      <c r="B92" s="18" t="s">
        <v>169</v>
      </c>
      <c r="C92" s="31" t="n">
        <f aca="false" ca="false" dt2D="false" dtr="false" t="normal">C97+C95+C99+C101</f>
        <v>43307.42063</v>
      </c>
    </row>
    <row hidden="true" ht="12.75" outlineLevel="1" r="93">
      <c r="A93" s="22" t="s">
        <v>170</v>
      </c>
      <c r="B93" s="14" t="s">
        <v>171</v>
      </c>
      <c r="C93" s="23" t="n">
        <v>0</v>
      </c>
    </row>
    <row hidden="true" ht="12.75" outlineLevel="1" r="94">
      <c r="A94" s="22" t="s">
        <v>172</v>
      </c>
      <c r="B94" s="14" t="s">
        <v>173</v>
      </c>
      <c r="C94" s="23" t="n">
        <v>0</v>
      </c>
    </row>
    <row hidden="true" ht="25.5" outlineLevel="1" r="95">
      <c r="A95" s="22" t="s">
        <v>174</v>
      </c>
      <c r="B95" s="14" t="s">
        <v>175</v>
      </c>
      <c r="C95" s="23" t="n">
        <f aca="false" ca="false" dt2D="false" dtr="false" t="normal">C96</f>
        <v>0</v>
      </c>
    </row>
    <row hidden="true" ht="25.5" outlineLevel="1" r="96">
      <c r="A96" s="22" t="s">
        <v>176</v>
      </c>
      <c r="B96" s="14" t="s">
        <v>177</v>
      </c>
      <c r="C96" s="23" t="n">
        <f aca="false" ca="false" dt2D="false" dtr="false" t="normal">5135.06666-5135.06666</f>
        <v>0</v>
      </c>
    </row>
    <row customFormat="true" hidden="true" ht="38.25" outlineLevel="1" r="97" s="28">
      <c r="A97" s="46" t="s">
        <v>178</v>
      </c>
      <c r="B97" s="30" t="s">
        <v>179</v>
      </c>
      <c r="C97" s="33" t="n">
        <f aca="false" ca="false" dt2D="false" dtr="false" t="normal">C98</f>
        <v>0</v>
      </c>
    </row>
    <row customFormat="true" hidden="true" ht="38.25" outlineLevel="1" r="98" s="28">
      <c r="A98" s="47" t="s">
        <v>180</v>
      </c>
      <c r="B98" s="25" t="s">
        <v>181</v>
      </c>
      <c r="C98" s="26" t="n">
        <f aca="false" ca="false" dt2D="false" dtr="false" t="normal">1140.339*0</f>
        <v>0</v>
      </c>
    </row>
    <row hidden="true" ht="25.5" outlineLevel="1" r="99">
      <c r="A99" s="37" t="s">
        <v>182</v>
      </c>
      <c r="B99" s="14" t="s">
        <v>183</v>
      </c>
      <c r="C99" s="48" t="n">
        <f aca="false" ca="false" dt2D="false" dtr="false" t="normal">C100</f>
        <v>0</v>
      </c>
    </row>
    <row customFormat="true" hidden="true" ht="38.25" outlineLevel="1" r="100" s="28">
      <c r="A100" s="49" t="s">
        <v>184</v>
      </c>
      <c r="B100" s="30" t="s">
        <v>185</v>
      </c>
      <c r="C100" s="45" t="n">
        <v>0</v>
      </c>
    </row>
    <row outlineLevel="0" r="101">
      <c r="A101" s="22" t="s">
        <v>186</v>
      </c>
      <c r="B101" s="14" t="s">
        <v>187</v>
      </c>
      <c r="C101" s="23" t="n">
        <f aca="false" ca="false" dt2D="false" dtr="false" t="normal">C102+C113</f>
        <v>43307.42063</v>
      </c>
    </row>
    <row outlineLevel="0" r="102">
      <c r="A102" s="22" t="s">
        <v>188</v>
      </c>
      <c r="B102" s="14" t="s">
        <v>189</v>
      </c>
      <c r="C102" s="23" t="n">
        <f aca="false" ca="false" dt2D="false" dtr="false" t="normal">SUM(C103:C112)</f>
        <v>42332.68063</v>
      </c>
    </row>
    <row ht="51" outlineLevel="0" r="103">
      <c r="A103" s="38" t="s">
        <v>190</v>
      </c>
      <c r="B103" s="50" t="s">
        <v>191</v>
      </c>
      <c r="C103" s="26" t="n">
        <f aca="false" ca="false" dt2D="false" dtr="false" t="normal">14787.7+2859.89555</f>
        <v>17647.595550000002</v>
      </c>
    </row>
    <row customFormat="true" ht="51" outlineLevel="0" r="104" s="28">
      <c r="A104" s="51" t="s">
        <v>192</v>
      </c>
      <c r="B104" s="50" t="s">
        <v>191</v>
      </c>
      <c r="C104" s="26" t="n">
        <v>18746</v>
      </c>
    </row>
    <row customFormat="true" ht="38.25" outlineLevel="0" r="105" s="28">
      <c r="A105" s="24" t="s">
        <v>193</v>
      </c>
      <c r="B105" s="50" t="s">
        <v>191</v>
      </c>
      <c r="C105" s="26" t="n">
        <f aca="false" ca="false" dt2D="false" dtr="false" t="normal">30.3316+4.2161</f>
        <v>34.5477</v>
      </c>
    </row>
    <row customFormat="true" ht="51" outlineLevel="0" r="106" s="28">
      <c r="A106" s="24" t="s">
        <v>194</v>
      </c>
      <c r="B106" s="50" t="s">
        <v>191</v>
      </c>
      <c r="C106" s="26" t="n">
        <f aca="false" ca="false" dt2D="false" dtr="false" t="normal">5651155.75/1000-0.76937</f>
        <v>5650.38638</v>
      </c>
    </row>
    <row customFormat="true" hidden="true" ht="38.25" outlineLevel="1" r="107" s="28">
      <c r="A107" s="24" t="s">
        <v>195</v>
      </c>
      <c r="B107" s="50" t="s">
        <v>191</v>
      </c>
      <c r="C107" s="26" t="n">
        <v>0</v>
      </c>
    </row>
    <row customFormat="true" ht="63.75" outlineLevel="0" r="108" s="28">
      <c r="A108" s="24" t="s">
        <v>196</v>
      </c>
      <c r="B108" s="50" t="s">
        <v>191</v>
      </c>
      <c r="C108" s="26" t="n">
        <f aca="false" ca="false" dt2D="false" dtr="false" t="normal">254151/1000</f>
        <v>254.151</v>
      </c>
    </row>
    <row customFormat="true" hidden="true" ht="63.75" outlineLevel="1" r="109" s="28">
      <c r="A109" s="32" t="s">
        <v>197</v>
      </c>
      <c r="B109" s="52" t="s">
        <v>191</v>
      </c>
      <c r="C109" s="33" t="n">
        <v>0</v>
      </c>
    </row>
    <row customFormat="true" hidden="true" ht="38.25" outlineLevel="1" r="110" s="28">
      <c r="A110" s="32" t="s">
        <v>198</v>
      </c>
      <c r="B110" s="52" t="s">
        <v>191</v>
      </c>
      <c r="C110" s="33" t="n">
        <v>0</v>
      </c>
    </row>
    <row customFormat="true" hidden="true" ht="25.5" outlineLevel="1" r="111" s="28">
      <c r="A111" s="32" t="s">
        <v>199</v>
      </c>
      <c r="B111" s="52" t="s">
        <v>191</v>
      </c>
      <c r="C111" s="33" t="n">
        <v>0</v>
      </c>
    </row>
    <row customFormat="true" hidden="true" ht="38.25" outlineLevel="1" r="112" s="28">
      <c r="A112" s="32" t="s">
        <v>200</v>
      </c>
      <c r="B112" s="52" t="s">
        <v>191</v>
      </c>
      <c r="C112" s="33" t="n">
        <v>0</v>
      </c>
    </row>
    <row customFormat="true" ht="25.5" outlineLevel="0" r="113" s="28">
      <c r="A113" s="24" t="s">
        <v>201</v>
      </c>
      <c r="B113" s="25" t="s">
        <v>202</v>
      </c>
      <c r="C113" s="26" t="n">
        <f aca="false" ca="false" dt2D="false" dtr="false" t="normal">974740/1000</f>
        <v>974.74</v>
      </c>
    </row>
    <row customFormat="true" ht="25.5" outlineLevel="0" r="114" s="16">
      <c r="A114" s="17" t="s">
        <v>203</v>
      </c>
      <c r="B114" s="18" t="s">
        <v>204</v>
      </c>
      <c r="C114" s="19" t="n">
        <f aca="false" ca="false" dt2D="false" dtr="false" t="normal">C115+C117</f>
        <v>1117.41061</v>
      </c>
    </row>
    <row ht="38.25" outlineLevel="0" r="115">
      <c r="A115" s="22" t="s">
        <v>205</v>
      </c>
      <c r="B115" s="14" t="s">
        <v>206</v>
      </c>
      <c r="C115" s="23" t="n">
        <f aca="false" ca="false" dt2D="false" dtr="false" t="normal">C116</f>
        <v>641.7766099999999</v>
      </c>
    </row>
    <row customFormat="true" ht="38.25" outlineLevel="0" r="116" s="28">
      <c r="A116" s="24" t="s">
        <v>207</v>
      </c>
      <c r="B116" s="25" t="s">
        <v>208</v>
      </c>
      <c r="C116" s="26" t="n">
        <f aca="false" ca="false" dt2D="false" dtr="false" t="normal">625.3014+16.47521</f>
        <v>641.7766099999999</v>
      </c>
    </row>
    <row ht="25.5" outlineLevel="0" r="117">
      <c r="A117" s="22" t="s">
        <v>209</v>
      </c>
      <c r="B117" s="14" t="s">
        <v>210</v>
      </c>
      <c r="C117" s="23" t="n">
        <f aca="false" ca="false" dt2D="false" dtr="false" t="normal">C118</f>
        <v>475.634</v>
      </c>
    </row>
    <row ht="25.5" outlineLevel="0" r="118">
      <c r="A118" s="22" t="s">
        <v>211</v>
      </c>
      <c r="B118" s="14" t="s">
        <v>212</v>
      </c>
      <c r="C118" s="23" t="n">
        <f aca="false" ca="false" dt2D="false" dtr="false" t="normal">SUM(C119:C120)</f>
        <v>475.634</v>
      </c>
    </row>
    <row ht="76.5" outlineLevel="0" r="119">
      <c r="A119" s="24" t="s">
        <v>213</v>
      </c>
      <c r="B119" s="25" t="s">
        <v>212</v>
      </c>
      <c r="C119" s="26" t="n">
        <v>4</v>
      </c>
    </row>
    <row ht="38.25" outlineLevel="0" r="120">
      <c r="A120" s="24" t="s">
        <v>214</v>
      </c>
      <c r="B120" s="25" t="s">
        <v>212</v>
      </c>
      <c r="C120" s="26" t="n">
        <f aca="false" ca="false" dt2D="false" dtr="false" t="normal">471.238+0.396</f>
        <v>471.634</v>
      </c>
    </row>
    <row customFormat="true" ht="12.75" outlineLevel="0" r="121" s="16">
      <c r="A121" s="17" t="s">
        <v>215</v>
      </c>
      <c r="B121" s="18" t="s">
        <v>216</v>
      </c>
      <c r="C121" s="19" t="n">
        <f aca="false" ca="false" dt2D="false" dtr="false" t="normal">C122</f>
        <v>10213.275000000001</v>
      </c>
    </row>
    <row customFormat="true" ht="12.75" outlineLevel="0" r="122" s="16">
      <c r="A122" s="22" t="s">
        <v>217</v>
      </c>
      <c r="B122" s="53" t="s">
        <v>218</v>
      </c>
      <c r="C122" s="23" t="n">
        <f aca="false" ca="false" dt2D="false" dtr="false" t="normal">C123</f>
        <v>10213.275000000001</v>
      </c>
    </row>
    <row ht="25.5" outlineLevel="0" r="123">
      <c r="A123" s="22" t="s">
        <v>219</v>
      </c>
      <c r="B123" s="14" t="s">
        <v>220</v>
      </c>
      <c r="C123" s="23" t="n">
        <f aca="false" ca="false" dt2D="false" dtr="false" t="normal">C124+C125+C126+C127+C128</f>
        <v>10213.275000000001</v>
      </c>
    </row>
    <row ht="38.25" outlineLevel="0" r="124">
      <c r="A124" s="24" t="s">
        <v>221</v>
      </c>
      <c r="B124" s="25" t="s">
        <v>220</v>
      </c>
      <c r="C124" s="26" t="n">
        <v>6645.428</v>
      </c>
    </row>
    <row ht="51" outlineLevel="0" r="125">
      <c r="A125" s="24" t="s">
        <v>222</v>
      </c>
      <c r="B125" s="25" t="s">
        <v>220</v>
      </c>
      <c r="C125" s="26" t="n">
        <f aca="false" ca="false" dt2D="false" dtr="false" t="normal">181.4-11.1</f>
        <v>170.3</v>
      </c>
    </row>
    <row ht="63.75" outlineLevel="0" r="126">
      <c r="A126" s="24" t="s">
        <v>223</v>
      </c>
      <c r="B126" s="25" t="s">
        <v>220</v>
      </c>
      <c r="C126" s="26" t="n">
        <v>523.1</v>
      </c>
    </row>
    <row ht="51" outlineLevel="0" r="127">
      <c r="A127" s="24" t="s">
        <v>224</v>
      </c>
      <c r="B127" s="25" t="s">
        <v>220</v>
      </c>
      <c r="C127" s="26" t="n">
        <v>2874.447</v>
      </c>
    </row>
    <row hidden="true" ht="12.75" outlineLevel="1" r="128">
      <c r="A128" s="54" t="n"/>
      <c r="B128" s="55" t="s">
        <v>220</v>
      </c>
      <c r="C128" s="27" t="n">
        <v>0</v>
      </c>
    </row>
    <row customFormat="true" hidden="true" ht="25.5" outlineLevel="1" r="129" s="56">
      <c r="A129" s="34" t="s">
        <v>225</v>
      </c>
      <c r="B129" s="36" t="s">
        <v>226</v>
      </c>
      <c r="C129" s="31" t="n">
        <f aca="false" ca="false" dt2D="false" dtr="false" t="normal">C130</f>
        <v>0</v>
      </c>
    </row>
    <row customFormat="true" hidden="true" ht="38.25" outlineLevel="1" r="130" s="56">
      <c r="A130" s="49" t="s">
        <v>227</v>
      </c>
      <c r="B130" s="30" t="s">
        <v>228</v>
      </c>
      <c r="C130" s="33" t="n">
        <f aca="false" ca="false" dt2D="false" dtr="false" t="normal">C131</f>
        <v>0</v>
      </c>
    </row>
    <row customFormat="true" hidden="true" ht="38.25" outlineLevel="1" r="131" s="56">
      <c r="A131" s="49" t="s">
        <v>229</v>
      </c>
      <c r="B131" s="30" t="s">
        <v>230</v>
      </c>
      <c r="C131" s="57" t="n">
        <v>0</v>
      </c>
    </row>
    <row customFormat="true" hidden="true" ht="12.75" outlineLevel="1" r="132" s="56">
      <c r="A132" s="34" t="s">
        <v>231</v>
      </c>
      <c r="B132" s="36" t="s">
        <v>232</v>
      </c>
      <c r="C132" s="31" t="n">
        <f aca="false" ca="false" dt2D="false" dtr="false" t="normal">C133</f>
        <v>0</v>
      </c>
    </row>
    <row customFormat="true" hidden="true" ht="25.5" outlineLevel="1" r="133" s="56">
      <c r="A133" s="32" t="s">
        <v>233</v>
      </c>
      <c r="B133" s="30" t="s">
        <v>234</v>
      </c>
      <c r="C133" s="33" t="n">
        <f aca="false" ca="false" dt2D="false" dtr="false" t="normal">C134</f>
        <v>0</v>
      </c>
    </row>
    <row customFormat="true" hidden="true" ht="38.25" outlineLevel="1" r="134" s="56">
      <c r="A134" s="32" t="s">
        <v>235</v>
      </c>
      <c r="B134" s="30" t="s">
        <v>236</v>
      </c>
      <c r="C134" s="57" t="n">
        <v>0</v>
      </c>
    </row>
    <row outlineLevel="0" r="135">
      <c r="A135" s="58" t="s">
        <v>237</v>
      </c>
      <c r="B135" s="58" t="n"/>
      <c r="C135" s="59" t="n">
        <f aca="false" ca="false" dt2D="false" dtr="false" t="normal">C7+C82</f>
        <v>79034.45406</v>
      </c>
    </row>
    <row outlineLevel="0" r="140">
      <c r="C140" s="60" t="n"/>
    </row>
    <row outlineLevel="0" r="141">
      <c r="C141" s="60" t="n"/>
    </row>
  </sheetData>
  <autoFilter ref="A6:C135"/>
  <mergeCells count="3">
    <mergeCell ref="B1:C1"/>
    <mergeCell ref="A2:C2"/>
    <mergeCell ref="A3:C3"/>
  </mergeCells>
  <pageMargins bottom="0.590551137924194" footer="0.31496062874794" header="0.31496062874794" left="0.787401556968689" right="0.787401556968689" top="0.590551137924194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2023-12-12T14:16:15Z</dcterms:modified>
</cp:coreProperties>
</file>